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ning initial" sheetId="1" state="visible" r:id="rId3"/>
    <sheet name="Planning recalé scén. B" sheetId="2" state="visible" r:id="rId4"/>
    <sheet name="Note d'impact CCAG" sheetId="3" state="visible" r:id="rId5"/>
    <sheet name="Chiffrage rattrapage" sheetId="4" state="visible" r:id="rId6"/>
    <sheet name="Journal des aléas" sheetId="5" state="visible" r:id="rId7"/>
    <sheet name="Suivi aléas en cours" sheetId="6" state="visible" r:id="rId8"/>
    <sheet name="Matrice criticité &amp; prévention" sheetId="7" state="visible" r:id="rId9"/>
    <sheet name="Typologie &amp; cascade" sheetId="8" state="visible" r:id="rId10"/>
    <sheet name="Marges &amp; Chemin critique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W20" authorId="0">
      <text>
        <r>
          <rPr>
            <sz val="10"/>
            <rFont val="Arial"/>
            <family val="2"/>
          </rPr>
          <t xml:space="preserve">ALÉA #1 — Sinistre / Vol (11.12.2025)
Sinistre vol 11.12.2025 — 2j arrêt absorbés. Perforateurs Hilti + échafaudage. Déclaration MAAF en cours.</t>
        </r>
      </text>
    </comment>
    <comment ref="AB21" authorId="0">
      <text>
        <r>
          <rPr>
            <sz val="10"/>
            <rFont val="Arial"/>
            <family val="2"/>
          </rPr>
          <t xml:space="preserve">ALÉA #2 — Absence personnel (14.01.2026)
Absence chef d'équipe gros œuvre 14.01.2026 — 5j. Réorganisation interne, pas d'impact délai.</t>
        </r>
      </text>
    </comment>
    <comment ref="AE22" authorId="0">
      <text>
        <r>
          <rPr>
            <sz val="10"/>
            <rFont val="Arial"/>
            <family val="2"/>
          </rPr>
          <t xml:space="preserve">ALÉA #3 — Retard livraison (04.02.2026)
Retard béton Lafarge 04.02.2026 — 1j. Panne centrale Athis-Mons. Absorbé sur marge.</t>
        </r>
      </text>
    </comment>
    <comment ref="AI25" authorId="0">
      <text>
        <r>
          <rPr>
            <sz val="10"/>
            <rFont val="Arial"/>
            <family val="2"/>
          </rPr>
          <t xml:space="preserve">ALÉA #4 — OS MOA (03.03.2026)
OS MOA rampe PMR 03.03.2026 — 3j. Avenant n°1 signé 8 900 € HT.</t>
        </r>
      </text>
    </comment>
    <comment ref="AM25" authorId="0">
      <text>
        <r>
          <rPr>
            <sz val="10"/>
            <rFont val="Arial"/>
            <family val="2"/>
          </rPr>
          <t xml:space="preserve">ALÉA #5 — Co-activité bloquée (31.03.2026)
Co-activité bloquée 31.03.2026 — 2j. Échafaudage / bardage. Résolu par séquençage par zone.</t>
        </r>
      </text>
    </comment>
    <comment ref="AR26" authorId="0">
      <text>
        <r>
          <rPr>
            <sz val="10"/>
            <rFont val="Arial"/>
            <family val="2"/>
          </rPr>
          <t xml:space="preserve">ALÉA #7 — Retard livraison (06.05.2026)
Retard menuiseries Schüco 06.05.2026 — 6j. Date contractuelle 25.05 décalée au 02.06. Scénario B en cours.</t>
        </r>
      </text>
    </comment>
  </commentList>
</comments>
</file>

<file path=xl/sharedStrings.xml><?xml version="1.0" encoding="utf-8"?>
<sst xmlns="http://schemas.openxmlformats.org/spreadsheetml/2006/main" count="996" uniqueCount="526">
  <si>
    <t xml:space="preserve">RÉSIDENCE LES HORTENSIAS — 24 logements collectifs</t>
  </si>
  <si>
    <t xml:space="preserve">12 rue des Glycines, Maisons-Alfort (94) — MOA Val-de-Bièvre Habitat — MOE Daubresse Architectes</t>
  </si>
  <si>
    <t xml:space="preserve">PLANNING INITIAL — version contractuelle (notifié le 15.09.2025)</t>
  </si>
  <si>
    <t xml:space="preserve">Marché</t>
  </si>
  <si>
    <t xml:space="preserve">1 850 000 € HT — TCE</t>
  </si>
  <si>
    <t xml:space="preserve">Démarrage</t>
  </si>
  <si>
    <t xml:space="preserve">Lun. 8 sept. 2025 (S37)</t>
  </si>
  <si>
    <t xml:space="preserve">Délai contractuel</t>
  </si>
  <si>
    <t xml:space="preserve">62 semaines — 14 mois</t>
  </si>
  <si>
    <t xml:space="preserve">Livraison contractuelle</t>
  </si>
  <si>
    <t xml:space="preserve">Ven. 13 nov. 2026 (S46)</t>
  </si>
  <si>
    <t xml:space="preserve">Pénalité journalière</t>
  </si>
  <si>
    <t xml:space="preserve">1/1000ᵉ = 1 850 €/j calendaire</t>
  </si>
  <si>
    <t xml:space="preserve">Avancement actuel</t>
  </si>
  <si>
    <t xml:space="preserve">Semaine S19 2026 — mois 8/14</t>
  </si>
  <si>
    <t xml:space="preserve">AVANCEMENT</t>
  </si>
  <si>
    <t xml:space="preserve">ALÉAS SUBIS</t>
  </si>
  <si>
    <t xml:space="preserve">MARGE CRITIQUE</t>
  </si>
  <si>
    <t xml:space="preserve">PÉNALITÉ</t>
  </si>
  <si>
    <t xml:space="preserve">55%  •  S19/S46</t>
  </si>
  <si>
    <t xml:space="preserve">7 — 23j absorbés</t>
  </si>
  <si>
    <t xml:space="preserve">0 jour ⚠</t>
  </si>
  <si>
    <t xml:space="preserve">1 850 €/j</t>
  </si>
  <si>
    <t xml:space="preserve">Légende :</t>
  </si>
  <si>
    <t xml:space="preserve">Gros œuvre</t>
  </si>
  <si>
    <t xml:space="preserve">Enveloppe</t>
  </si>
  <si>
    <t xml:space="preserve">Second œuvre</t>
  </si>
  <si>
    <t xml:space="preserve">Finitions</t>
  </si>
  <si>
    <t xml:space="preserve">Livraison</t>
  </si>
  <si>
    <t xml:space="preserve">Aléa survenu</t>
  </si>
  <si>
    <t xml:space="preserve">2025</t>
  </si>
  <si>
    <t xml:space="preserve">2026</t>
  </si>
  <si>
    <t xml:space="preserve">→ AUJ.</t>
  </si>
  <si>
    <t xml:space="preserve">N°</t>
  </si>
  <si>
    <t xml:space="preserve">Lot</t>
  </si>
  <si>
    <t xml:space="preserve">Tâche</t>
  </si>
  <si>
    <t xml:space="preserve">Début</t>
  </si>
  <si>
    <t xml:space="preserve">Fin</t>
  </si>
  <si>
    <t xml:space="preserve">Durée
(j)</t>
  </si>
  <si>
    <t xml:space="preserve">Dépend.</t>
  </si>
  <si>
    <t xml:space="preserve">Marge</t>
  </si>
  <si>
    <t xml:space="preserve">Critique</t>
  </si>
  <si>
    <t xml:space="preserve">S37</t>
  </si>
  <si>
    <t xml:space="preserve">S38</t>
  </si>
  <si>
    <t xml:space="preserve">S39</t>
  </si>
  <si>
    <t xml:space="preserve">S40</t>
  </si>
  <si>
    <t xml:space="preserve">S41</t>
  </si>
  <si>
    <t xml:space="preserve">S42</t>
  </si>
  <si>
    <t xml:space="preserve">S43</t>
  </si>
  <si>
    <t xml:space="preserve">S44</t>
  </si>
  <si>
    <t xml:space="preserve">S45</t>
  </si>
  <si>
    <t xml:space="preserve">S46</t>
  </si>
  <si>
    <t xml:space="preserve">S47</t>
  </si>
  <si>
    <t xml:space="preserve">S48</t>
  </si>
  <si>
    <t xml:space="preserve">S49</t>
  </si>
  <si>
    <t xml:space="preserve">S50</t>
  </si>
  <si>
    <t xml:space="preserve">S51</t>
  </si>
  <si>
    <t xml:space="preserve">S52</t>
  </si>
  <si>
    <t xml:space="preserve">S01</t>
  </si>
  <si>
    <t xml:space="preserve">S02</t>
  </si>
  <si>
    <t xml:space="preserve">S03</t>
  </si>
  <si>
    <t xml:space="preserve">S04</t>
  </si>
  <si>
    <t xml:space="preserve">S05</t>
  </si>
  <si>
    <t xml:space="preserve">S06</t>
  </si>
  <si>
    <t xml:space="preserve">S07</t>
  </si>
  <si>
    <t xml:space="preserve">S08</t>
  </si>
  <si>
    <t xml:space="preserve">S09</t>
  </si>
  <si>
    <t xml:space="preserve">S10</t>
  </si>
  <si>
    <t xml:space="preserve">S11</t>
  </si>
  <si>
    <t xml:space="preserve">S12</t>
  </si>
  <si>
    <t xml:space="preserve">S13</t>
  </si>
  <si>
    <t xml:space="preserve">S14</t>
  </si>
  <si>
    <t xml:space="preserve">S15</t>
  </si>
  <si>
    <t xml:space="preserve">S16</t>
  </si>
  <si>
    <t xml:space="preserve">S17</t>
  </si>
  <si>
    <t xml:space="preserve">S18</t>
  </si>
  <si>
    <t xml:space="preserve">S19</t>
  </si>
  <si>
    <t xml:space="preserve">S20</t>
  </si>
  <si>
    <t xml:space="preserve">S21</t>
  </si>
  <si>
    <t xml:space="preserve">S22</t>
  </si>
  <si>
    <t xml:space="preserve">S23</t>
  </si>
  <si>
    <t xml:space="preserve">S24</t>
  </si>
  <si>
    <t xml:space="preserve">S25</t>
  </si>
  <si>
    <t xml:space="preserve">S26</t>
  </si>
  <si>
    <t xml:space="preserve">S27</t>
  </si>
  <si>
    <t xml:space="preserve">S28</t>
  </si>
  <si>
    <t xml:space="preserve">S29</t>
  </si>
  <si>
    <t xml:space="preserve">S30</t>
  </si>
  <si>
    <t xml:space="preserve">S31</t>
  </si>
  <si>
    <t xml:space="preserve">S32</t>
  </si>
  <si>
    <t xml:space="preserve">S33</t>
  </si>
  <si>
    <t xml:space="preserve">S34</t>
  </si>
  <si>
    <t xml:space="preserve">S35</t>
  </si>
  <si>
    <t xml:space="preserve">S36</t>
  </si>
  <si>
    <t xml:space="preserve">  ▸ GROS ŒUVRE</t>
  </si>
  <si>
    <t xml:space="preserve">Installation</t>
  </si>
  <si>
    <t xml:space="preserve">Installation de chantier</t>
  </si>
  <si>
    <t xml:space="preserve">—</t>
  </si>
  <si>
    <t xml:space="preserve">Terrassement</t>
  </si>
  <si>
    <t xml:space="preserve">Terrassement + VRD</t>
  </si>
  <si>
    <t xml:space="preserve">Install.</t>
  </si>
  <si>
    <t xml:space="preserve">Fondations</t>
  </si>
  <si>
    <t xml:space="preserve">Fondations + dallage</t>
  </si>
  <si>
    <t xml:space="preserve">Terr.</t>
  </si>
  <si>
    <t xml:space="preserve">Élévation</t>
  </si>
  <si>
    <t xml:space="preserve">Élévation R-1 (parking)</t>
  </si>
  <si>
    <t xml:space="preserve">Fond.</t>
  </si>
  <si>
    <t xml:space="preserve">Élévation RDC</t>
  </si>
  <si>
    <t xml:space="preserve">R-1</t>
  </si>
  <si>
    <t xml:space="preserve">Élévation R+1 à R+2</t>
  </si>
  <si>
    <t xml:space="preserve">RDC</t>
  </si>
  <si>
    <t xml:space="preserve">Élévation R+3 à R+4</t>
  </si>
  <si>
    <t xml:space="preserve">R+2</t>
  </si>
  <si>
    <t xml:space="preserve">Charpente</t>
  </si>
  <si>
    <t xml:space="preserve">Charpente + couverture toiture</t>
  </si>
  <si>
    <t xml:space="preserve">R+4</t>
  </si>
  <si>
    <t xml:space="preserve">  ▸ ENVELOPPE</t>
  </si>
  <si>
    <t xml:space="preserve">Façade</t>
  </si>
  <si>
    <t xml:space="preserve">Façade enduit + ITE</t>
  </si>
  <si>
    <t xml:space="preserve">Charp.</t>
  </si>
  <si>
    <t xml:space="preserve">Étanchéité</t>
  </si>
  <si>
    <t xml:space="preserve">Étanchéité terrasse Bât. A</t>
  </si>
  <si>
    <t xml:space="preserve">0 ⚠</t>
  </si>
  <si>
    <t xml:space="preserve">OUI</t>
  </si>
  <si>
    <t xml:space="preserve">Menuis. ext.</t>
  </si>
  <si>
    <t xml:space="preserve">Pose menuiseries alu Schüco</t>
  </si>
  <si>
    <t xml:space="preserve">Étanch.</t>
  </si>
  <si>
    <t xml:space="preserve">  ▸ SECOND ŒUVRE</t>
  </si>
  <si>
    <t xml:space="preserve">Cloisons</t>
  </si>
  <si>
    <t xml:space="preserve">Cloisons zones A-B-C-D</t>
  </si>
  <si>
    <t xml:space="preserve">Menuis.</t>
  </si>
  <si>
    <t xml:space="preserve">Électricité</t>
  </si>
  <si>
    <t xml:space="preserve">Élec. courants forts/faibles</t>
  </si>
  <si>
    <t xml:space="preserve">Clois.</t>
  </si>
  <si>
    <t xml:space="preserve">Plomberie</t>
  </si>
  <si>
    <t xml:space="preserve">Plomberie + chauffage</t>
  </si>
  <si>
    <t xml:space="preserve">Plâtrerie</t>
  </si>
  <si>
    <t xml:space="preserve">Enduits + bandes + plafonds</t>
  </si>
  <si>
    <t xml:space="preserve">Élec/Plomb</t>
  </si>
  <si>
    <t xml:space="preserve">Peinture</t>
  </si>
  <si>
    <t xml:space="preserve">Peinture murs + plafonds</t>
  </si>
  <si>
    <t xml:space="preserve">Plâtr.</t>
  </si>
  <si>
    <t xml:space="preserve">  ▸ FINITIONS</t>
  </si>
  <si>
    <t xml:space="preserve">Sols</t>
  </si>
  <si>
    <t xml:space="preserve">Sols souples + carrelage SDB</t>
  </si>
  <si>
    <t xml:space="preserve">Peint.</t>
  </si>
  <si>
    <t xml:space="preserve">Équipements</t>
  </si>
  <si>
    <t xml:space="preserve">Pose appareillage + faïence</t>
  </si>
  <si>
    <t xml:space="preserve">OPR</t>
  </si>
  <si>
    <t xml:space="preserve">Pré-OPR + OPR + réserves</t>
  </si>
  <si>
    <t xml:space="preserve">Équip.</t>
  </si>
  <si>
    <t xml:space="preserve">Levée des réserves</t>
  </si>
  <si>
    <t xml:space="preserve">  ▸ LIVRAISON</t>
  </si>
  <si>
    <t xml:space="preserve">LIVRAISON — vendredi 13.11.2026</t>
  </si>
  <si>
    <t xml:space="preserve">Lev. rés.</t>
  </si>
  <si>
    <t xml:space="preserve">Note : le chemin critique traverse étanchéité terrasse Bât. A → menuiseries → OPR (cellules à contour rouge). Aléa intempérie S19 hachuré sur étanchéité. Marge épuisée — voir feuilles « Note d'impact » et « Chiffrage rattrapage » pour les scénarios.</t>
  </si>
  <si>
    <t xml:space="preserve">PLANNING RECALÉ — Scénario B (rattrapage samedis + anticipation cloisons B-C)</t>
  </si>
  <si>
    <t xml:space="preserve">ALÉAS GÉRÉS</t>
  </si>
  <si>
    <t xml:space="preserve">SURCOÛT B</t>
  </si>
  <si>
    <t xml:space="preserve">DÉLAI</t>
  </si>
  <si>
    <t xml:space="preserve">12 800 € HT</t>
  </si>
  <si>
    <t xml:space="preserve">PRÉSERVÉ ✓</t>
  </si>
  <si>
    <t xml:space="preserve">Rattrapage / Anticipation</t>
  </si>
  <si>
    <t xml:space="preserve">État</t>
  </si>
  <si>
    <t xml:space="preserve">OK</t>
  </si>
  <si>
    <t xml:space="preserve">Étanchéité terrasse + 3 samedis</t>
  </si>
  <si>
    <t xml:space="preserve">RATTRAPAGE</t>
  </si>
  <si>
    <t xml:space="preserve">Pose menuiseries + 2 samedis</t>
  </si>
  <si>
    <t xml:space="preserve">Cloisons zones B-C (anticipées)</t>
  </si>
  <si>
    <t xml:space="preserve">Étanch. part.</t>
  </si>
  <si>
    <t xml:space="preserve">ANTICIPÉ</t>
  </si>
  <si>
    <t xml:space="preserve">Cloisons zones A-D</t>
  </si>
  <si>
    <t xml:space="preserve">Élec. courants (équipe renfort)</t>
  </si>
  <si>
    <t xml:space="preserve">Clois. B-C</t>
  </si>
  <si>
    <t xml:space="preserve">RENFORT</t>
  </si>
  <si>
    <t xml:space="preserve">Note : Scénario B retenu — délai contractuel préservé via samedis travaillés (étanchéité + menuiseries) et anticipation des cloisons B-C dès fin d'étanchéité partielle. Surcoût total 12 800 € HT — voir feuille « Chiffrage rattrapage ».</t>
  </si>
  <si>
    <t xml:space="preserve">NOTE D'IMPACT — CCAG-Travaux art. 19</t>
  </si>
  <si>
    <t xml:space="preserve">À utiliser uniquement si scénario A (glissement) retenu — prête à signer</t>
  </si>
  <si>
    <t xml:space="preserve">DESTINATAIRE</t>
  </si>
  <si>
    <t xml:space="preserve">Val-de-Bièvre Habitat — Direction Maîtrise d'Ouvrage</t>
  </si>
  <si>
    <t xml:space="preserve">À L'ATTENTION DE</t>
  </si>
  <si>
    <t xml:space="preserve">M. le Directeur des Opérations</t>
  </si>
  <si>
    <t xml:space="preserve">COPIE</t>
  </si>
  <si>
    <t xml:space="preserve">Cabinet Daubresse Architectes — M. Daubresse</t>
  </si>
  <si>
    <t xml:space="preserve">OBJET</t>
  </si>
  <si>
    <t xml:space="preserve">Demande de prolongation de délai — CCAG-Travaux art. 19</t>
  </si>
  <si>
    <t xml:space="preserve">RÉFÉRENCE MARCHÉ</t>
  </si>
  <si>
    <t xml:space="preserve">MA-2025-HORT-TCE / Notification 15.09.2025</t>
  </si>
  <si>
    <t xml:space="preserve">DATE</t>
  </si>
  <si>
    <t xml:space="preserve">Vendredi 15 mai 2026</t>
  </si>
  <si>
    <t xml:space="preserve">1. Fait générateur</t>
  </si>
  <si>
    <t xml:space="preserve">Deux aléas distincts impactent l'enchaînement étanchéité → menuiseries extérieures :</t>
  </si>
  <si>
    <t xml:space="preserve">▸ Intempéries Météo-France classement « précipitations exceptionnelles » du lundi 4 au jeudi 7 mai 2026 — 4 jours d'arrêt étanchéité (relevé pluviométrique annexé)</t>
  </si>
  <si>
    <t xml:space="preserve">▸ Retard livraison fournisseur menuiseries aluminium Schüco confirmé par mail du 6 mai 2026 — décalage 6 jours sur date contractuelle initiale du 25 mai</t>
  </si>
  <si>
    <t xml:space="preserve">2. Nature et conséquences sur le délai</t>
  </si>
  <si>
    <t xml:space="preserve">L'étanchéité partielle terrasse Bât. A étant sur le chemin critique, l'arrêt 4 jours a consommé la totalité de la marge disponible (0 jour résiduel). Le retard menuiseries cumulé porte le glissement à 6 jours ouvrés sur la date de livraison contractuelle.</t>
  </si>
  <si>
    <t xml:space="preserve">Date contractuelle initiale</t>
  </si>
  <si>
    <t xml:space="preserve">Vendredi 13 novembre 2026</t>
  </si>
  <si>
    <t xml:space="preserve">Date sollicitée (scénario A)</t>
  </si>
  <si>
    <t xml:space="preserve">Lundi 23 novembre 2026</t>
  </si>
  <si>
    <t xml:space="preserve">Prolongation demandée</t>
  </si>
  <si>
    <t xml:space="preserve">6 jours ouvrés (10 jours calendaires)</t>
  </si>
  <si>
    <t xml:space="preserve">3. Demande motivée</t>
  </si>
  <si>
    <t xml:space="preserve">Conformément à l'article 19 du CCAG-Travaux 2021, l'entreprise sollicite la prolongation du délai d'exécution de 10 jours calendaires, motivée par la conjonction d'un aléa climatique exceptionnel et d'une défaillance fournisseur non imputable à l'entreprise (justificatifs annexés). Une réponse écrite est sollicitée sous 15 jours, conformément à l'article 19.2.2.</t>
  </si>
  <si>
    <t xml:space="preserve">Pièces jointes : relevé Météo-France semaine 19 — mail Schüco du 06.05.2026 — extrait planning recalé scénario A.</t>
  </si>
  <si>
    <t xml:space="preserve">CHIFFRAGE — Scénario B (rattrapage)</t>
  </si>
  <si>
    <t xml:space="preserve">Détail du surcoût pour préservation du délai contractuel</t>
  </si>
  <si>
    <t xml:space="preserve">Poste</t>
  </si>
  <si>
    <t xml:space="preserve">Quantité</t>
  </si>
  <si>
    <t xml:space="preserve">Unité</t>
  </si>
  <si>
    <t xml:space="preserve">PU HT (€)</t>
  </si>
  <si>
    <t xml:space="preserve">Montant HT (€)</t>
  </si>
  <si>
    <t xml:space="preserve">ÉTANCHÉITÉ — 3 samedis travaillés</t>
  </si>
  <si>
    <t xml:space="preserve">  Heures majorées 50% (équipe 2 ouvriers × 10h × 3 samedis)</t>
  </si>
  <si>
    <t xml:space="preserve">h</t>
  </si>
  <si>
    <t xml:space="preserve">  Location nacelle forfait samedi</t>
  </si>
  <si>
    <t xml:space="preserve">j</t>
  </si>
  <si>
    <t xml:space="preserve">Sous-total</t>
  </si>
  <si>
    <t xml:space="preserve">MENUISERIES — 2 samedis travaillés</t>
  </si>
  <si>
    <t xml:space="preserve">  Heures majorées 50% (équipe 2 poseurs × 10h × 2 samedis)</t>
  </si>
  <si>
    <t xml:space="preserve">  Forfait pose alu Schüco samedi (encadrement)</t>
  </si>
  <si>
    <t xml:space="preserve">CLOISONS B-C — Anticipation par équipe renfort</t>
  </si>
  <si>
    <t xml:space="preserve">  Plaquistes intérim — 8 jours × 2 ouvriers</t>
  </si>
  <si>
    <t xml:space="preserve">  Petites fournitures complémentaires</t>
  </si>
  <si>
    <t xml:space="preserve">forfait</t>
  </si>
  <si>
    <t xml:space="preserve">  Encadrement chef d'équipe — 8 demi-journées</t>
  </si>
  <si>
    <t xml:space="preserve">TOTAL HT</t>
  </si>
  <si>
    <t xml:space="preserve">TVA 20%</t>
  </si>
  <si>
    <t xml:space="preserve">TOTAL TTC</t>
  </si>
  <si>
    <t xml:space="preserve">% du marché HT (1 850 000 €)</t>
  </si>
  <si>
    <t xml:space="preserve">COMPARAISON ÉCONOMIQUE — Scénario A (glissement) vs Scénario B (rattrapage)</t>
  </si>
  <si>
    <t xml:space="preserve">Scénario A — Risque pénalité (10 j × 1 850 €/j)</t>
  </si>
  <si>
    <t xml:space="preserve">Scénario B — Surcoût certain rattrapage</t>
  </si>
  <si>
    <t xml:space="preserve">Gain économique potentiel scénario B</t>
  </si>
  <si>
    <t xml:space="preserve">À cette analyse économique pure s'ajoute la valeur de préservation de la relation MOA et la sécurisation contractuelle (pas d'exposition au risque de refus de prolongation CCAG art. 19).</t>
  </si>
  <si>
    <t xml:space="preserve">JOURNAL DES ALÉAS — chantier Hortensias</t>
  </si>
  <si>
    <t xml:space="preserve">Historique chronologique des 7 aléas survenus depuis le démarrage du chantier (15.09.2025)</t>
  </si>
  <si>
    <t xml:space="preserve">Date</t>
  </si>
  <si>
    <t xml:space="preserve">Sem.</t>
  </si>
  <si>
    <t xml:space="preserve">Type d'aléa</t>
  </si>
  <si>
    <t xml:space="preserve">Description</t>
  </si>
  <si>
    <t xml:space="preserve">Impact
délai (j)</t>
  </si>
  <si>
    <t xml:space="preserve">Surcoût
(€ HT)</t>
  </si>
  <si>
    <t xml:space="preserve">Scénario / traitement</t>
  </si>
  <si>
    <t xml:space="preserve">Statut MOA</t>
  </si>
  <si>
    <t xml:space="preserve">Pièce justif.</t>
  </si>
  <si>
    <t xml:space="preserve">11.12.2025</t>
  </si>
  <si>
    <t xml:space="preserve">S50/25</t>
  </si>
  <si>
    <t xml:space="preserve">Sinistre / Vol</t>
  </si>
  <si>
    <t xml:space="preserve">Vol perforateurs Hilti + échafaudage léger sur chantier (week-end)</t>
  </si>
  <si>
    <t xml:space="preserve">Absorbé sur marge gros œuvre + remplacement matériel + sécurisation périmétrique</t>
  </si>
  <si>
    <t xml:space="preserve">Déclaration assurance MAAF en cours — dossier 2025-VD-04421</t>
  </si>
  <si>
    <t xml:space="preserve">PV gendarmerie 12.12.25</t>
  </si>
  <si>
    <t xml:space="preserve">14.01.2026</t>
  </si>
  <si>
    <t xml:space="preserve">S03/26</t>
  </si>
  <si>
    <t xml:space="preserve">Absence personnel</t>
  </si>
  <si>
    <t xml:space="preserve">Chef d'équipe gros œuvre arrêt maladie longue durée (5 j ouvrés)</t>
  </si>
  <si>
    <t xml:space="preserve">Réorganisation interne + chef adjoint promu + 8 h sup encadrement</t>
  </si>
  <si>
    <t xml:space="preserve">Non concerné — résolu en interne</t>
  </si>
  <si>
    <t xml:space="preserve">04.02.2026</t>
  </si>
  <si>
    <t xml:space="preserve">S06/26</t>
  </si>
  <si>
    <t xml:space="preserve">Retard livraison</t>
  </si>
  <si>
    <t xml:space="preserve">Retard livraison béton Lafarge (panne centrale Athis-Mons)</t>
  </si>
  <si>
    <t xml:space="preserve">Absorbé sur marge fondations + recalage équipe sur tâche complémentaire</t>
  </si>
  <si>
    <t xml:space="preserve">Non concerné — mail fournisseur archivé</t>
  </si>
  <si>
    <t xml:space="preserve">Mail Lafarge 04.02.26</t>
  </si>
  <si>
    <t xml:space="preserve">03.03.2026</t>
  </si>
  <si>
    <t xml:space="preserve">S10/26</t>
  </si>
  <si>
    <t xml:space="preserve">OS MOA</t>
  </si>
  <si>
    <t xml:space="preserve">OS additionnel : rampe PMR parking sous-sol (modification programme)</t>
  </si>
  <si>
    <t xml:space="preserve">Anticipation tâche compatible + équipe maçon supplémentaire 3 j</t>
  </si>
  <si>
    <t xml:space="preserve">Avenant n°1 signé 14.03.2026 — facturé 8 900 € HT</t>
  </si>
  <si>
    <t xml:space="preserve">Avenant 1 + plan modif.</t>
  </si>
  <si>
    <t xml:space="preserve">31.03.2026</t>
  </si>
  <si>
    <t xml:space="preserve">S14/26</t>
  </si>
  <si>
    <t xml:space="preserve">Co-activité bloquée</t>
  </si>
  <si>
    <t xml:space="preserve">Échafaudage façade rend accès bardage simultané impossible</t>
  </si>
  <si>
    <t xml:space="preserve">Séquençage par zone : façade Nord puis Sud — pas de surcoût</t>
  </si>
  <si>
    <t xml:space="preserve">04.05.2026</t>
  </si>
  <si>
    <t xml:space="preserve">S19/26</t>
  </si>
  <si>
    <t xml:space="preserve">Intempérie</t>
  </si>
  <si>
    <t xml:space="preserve">Précipitations exceptionnelles Météo-France — étanchéité bloquée 4 j</t>
  </si>
  <si>
    <t xml:space="preserve">Scénario B : 3 samedis travaillés (heures majorées 50%)</t>
  </si>
  <si>
    <t xml:space="preserve">Note CCAG art. 19 en backup — scénario B en cours d'exécution</t>
  </si>
  <si>
    <t xml:space="preserve">Relevé Météo-France S19</t>
  </si>
  <si>
    <t xml:space="preserve">06.05.2026</t>
  </si>
  <si>
    <t xml:space="preserve">Retard livraison menuiseries Schüco 6 j (date contractuelle 25.05 → 02.06)</t>
  </si>
  <si>
    <t xml:space="preserve">Scénario B : 2 samedis travaillés pose + anticipation cloisons B-C</t>
  </si>
  <si>
    <t xml:space="preserve">Note CCAG art. 19 en backup — défaillance fournisseur non imputable</t>
  </si>
  <si>
    <t xml:space="preserve">Mail Schüco 06.05.26</t>
  </si>
  <si>
    <t xml:space="preserve">    TOTAUX  —  7 aléas, historique chantier depuis démarrage</t>
  </si>
  <si>
    <t xml:space="preserve">dont 1 avenant signé + 2 aléas en cours</t>
  </si>
  <si>
    <t xml:space="preserve">ANALYSE GLOBALE &amp; SIMULATEUR DE PÉNALITÉS</t>
  </si>
  <si>
    <t xml:space="preserve">Total jours d'aléa subis</t>
  </si>
  <si>
    <t xml:space="preserve">Cumulé depuis démarrage chantier</t>
  </si>
  <si>
    <t xml:space="preserve">Jours absorbés sans impact délai</t>
  </si>
  <si>
    <t xml:space="preserve">Capacité d'absorption de l'équipe</t>
  </si>
  <si>
    <t xml:space="preserve">Surcoût direct cumulé (rattrapages)</t>
  </si>
  <si>
    <t xml:space="preserve">Hors avenant facturé</t>
  </si>
  <si>
    <t xml:space="preserve">Marge contractuelle restante</t>
  </si>
  <si>
    <t xml:space="preserve">0</t>
  </si>
  <si>
    <t xml:space="preserve">⚠ Chemin critique atteint</t>
  </si>
  <si>
    <t xml:space="preserve">Pénalité journalière contractuelle</t>
  </si>
  <si>
    <t xml:space="preserve">1850</t>
  </si>
  <si>
    <t xml:space="preserve">1/1000ᵉ du marché 1 850 000 € HT</t>
  </si>
  <si>
    <t xml:space="preserve">SIMULATEUR — Coût d'un dépassement de délai non couvert par CCAG art. 19</t>
  </si>
  <si>
    <t xml:space="preserve">Jours de retard</t>
  </si>
  <si>
    <t xml:space="preserve">Pénalité (€)</t>
  </si>
  <si>
    <t xml:space="preserve">% du marché</t>
  </si>
  <si>
    <t xml:space="preserve">Équivalent (rattrapage évité)</t>
  </si>
  <si>
    <t xml:space="preserve">Glissement marginal — facilement contestable</t>
  </si>
  <si>
    <t xml:space="preserve">Aléa absorbable par samedi travaillé</t>
  </si>
  <si>
    <t xml:space="preserve">Seuil de bascule scénario A vs B</t>
  </si>
  <si>
    <t xml:space="preserve">Surcoût ≈ 18 500 € — situation Hortensias actuelle</t>
  </si>
  <si>
    <t xml:space="preserve">Situation critique — réunion d'urgence MOA</t>
  </si>
  <si>
    <t xml:space="preserve">Risque de résiliation pour faute</t>
  </si>
  <si>
    <t xml:space="preserve">SUIVI ALÉAS EN COURS — Workflow de traitement</t>
  </si>
  <si>
    <t xml:space="preserve">Tableau de bord opérationnel des 2 aléas actifs — état d'avancement, actions à mener, échéances</t>
  </si>
  <si>
    <t xml:space="preserve">  ALÉA #6 — INTEMPÉRIE  •  Détection 04.05.2026  •  Étanchéité terrasse Bât. A  •  4 jours d'arrêt  •  Scénario B retenu</t>
  </si>
  <si>
    <t xml:space="preserve">Étape</t>
  </si>
  <si>
    <t xml:space="preserve">DÉTECTION</t>
  </si>
  <si>
    <t xml:space="preserve">DIAGNOSTIC</t>
  </si>
  <si>
    <t xml:space="preserve">NOTIFICATION
INTERNE</t>
  </si>
  <si>
    <t xml:space="preserve">CHIFFRAGE</t>
  </si>
  <si>
    <t xml:space="preserve">SCÉNARIOS</t>
  </si>
  <si>
    <t xml:space="preserve">DÉCISION</t>
  </si>
  <si>
    <t xml:space="preserve">EXÉCUTION</t>
  </si>
  <si>
    <t xml:space="preserve">CLÔTURE</t>
  </si>
  <si>
    <t xml:space="preserve">Pièces jointes / livrables</t>
  </si>
  <si>
    <t xml:space="preserve">Statut</t>
  </si>
  <si>
    <t xml:space="preserve">FAIT</t>
  </si>
  <si>
    <t xml:space="preserve">EN COURS</t>
  </si>
  <si>
    <t xml:space="preserve">À FAIRE</t>
  </si>
  <si>
    <t xml:space="preserve">Relevé Météo-France semaine 19  •  PV CR chantier  •  Note d'impact en backup</t>
  </si>
  <si>
    <t xml:space="preserve">04.05</t>
  </si>
  <si>
    <t xml:space="preserve">05.05</t>
  </si>
  <si>
    <t xml:space="preserve">06.05</t>
  </si>
  <si>
    <t xml:space="preserve">07.05</t>
  </si>
  <si>
    <t xml:space="preserve">08.05</t>
  </si>
  <si>
    <t xml:space="preserve">09 → 23.05</t>
  </si>
  <si>
    <t xml:space="preserve">30.05</t>
  </si>
  <si>
    <t xml:space="preserve">Resp.</t>
  </si>
  <si>
    <t xml:space="preserve">Chef chantier</t>
  </si>
  <si>
    <t xml:space="preserve">Conducteur</t>
  </si>
  <si>
    <t xml:space="preserve">BeWork</t>
  </si>
  <si>
    <t xml:space="preserve">Direction</t>
  </si>
  <si>
    <t xml:space="preserve">Équipe étanch.</t>
  </si>
  <si>
    <t xml:space="preserve">▶ PROCHAINE ACTION  —  Vérifier l'avancement étanchéité S20 (lundi 11.05) avec chef de chantier  —  Échéance : 14.05.2026</t>
  </si>
  <si>
    <t xml:space="preserve">  ALÉA #7 — RETARD LIVRAISON  •  Détection 06.05.2026  •  Menuiseries Schüco  •  6 jours de retard fournisseur  •  Scénario B retenu</t>
  </si>
  <si>
    <t xml:space="preserve">Mail Schüco 06.05  •  Bon de commande initial  •  Confirmation date livraison 02.06</t>
  </si>
  <si>
    <t xml:space="preserve">Équipe pose</t>
  </si>
  <si>
    <t xml:space="preserve">▶ PROCHAINE ACTION  —  Confirmer date livraison Schüco par mail (semaine S21) + organiser samedi de pose S22  —  Échéance : 18.05.2026</t>
  </si>
  <si>
    <t xml:space="preserve">ACTIONS IMMÉDIATES — semaine du 11.05 au 23.05.2026</t>
  </si>
  <si>
    <t xml:space="preserve">#</t>
  </si>
  <si>
    <t xml:space="preserve">Action</t>
  </si>
  <si>
    <t xml:space="preserve">Aléa</t>
  </si>
  <si>
    <t xml:space="preserve">Responsable</t>
  </si>
  <si>
    <t xml:space="preserve">Échéance</t>
  </si>
  <si>
    <t xml:space="preserve">Priorité</t>
  </si>
  <si>
    <t xml:space="preserve">Confirmer date livraison Schüco par mail</t>
  </si>
  <si>
    <t xml:space="preserve">#7</t>
  </si>
  <si>
    <t xml:space="preserve">12.05</t>
  </si>
  <si>
    <t xml:space="preserve">HAUTE</t>
  </si>
  <si>
    <t xml:space="preserve">À faire</t>
  </si>
  <si>
    <t xml:space="preserve">Bon de commande heures sup étanchéité 3 samedis</t>
  </si>
  <si>
    <t xml:space="preserve">#6</t>
  </si>
  <si>
    <t xml:space="preserve">13.05</t>
  </si>
  <si>
    <t xml:space="preserve">Réservation intérim plaquistes anticipation cloisons B-C</t>
  </si>
  <si>
    <t xml:space="preserve">14.05</t>
  </si>
  <si>
    <t xml:space="preserve">Fait</t>
  </si>
  <si>
    <t xml:space="preserve">Vérif planning séquençage zones B-C / étanchéité partielle</t>
  </si>
  <si>
    <t xml:space="preserve">#6+7</t>
  </si>
  <si>
    <t xml:space="preserve">Note d'information MOA (pas CCAG art. 19 — info)</t>
  </si>
  <si>
    <t xml:space="preserve">15.05</t>
  </si>
  <si>
    <t xml:space="preserve">MOYENNE</t>
  </si>
  <si>
    <t xml:space="preserve">Préparer Note CCAG art. 19 en backup si scénario B échoue</t>
  </si>
  <si>
    <t xml:space="preserve">18.05</t>
  </si>
  <si>
    <t xml:space="preserve">CR de chantier intégrant les aléas et scénario</t>
  </si>
  <si>
    <t xml:space="preserve">16.05</t>
  </si>
  <si>
    <t xml:space="preserve">Suivi exécution samedi 16.05 étanchéité — reporting</t>
  </si>
  <si>
    <t xml:space="preserve">Préparer dossier clôture aléas pour archive chantier</t>
  </si>
  <si>
    <t xml:space="preserve">BASSE</t>
  </si>
  <si>
    <t xml:space="preserve">MATRICE DE CRITICITÉ &amp; PLAN DE PRÉVENTION</t>
  </si>
  <si>
    <t xml:space="preserve">Probabilité × Impact — positionnement des 8 types d'aléas + mesures préventives mises en place chantier Hortensias</t>
  </si>
  <si>
    <t xml:space="preserve">MATRICE PROBABILITÉ × IMPACT — chantier Hortensias</t>
  </si>
  <si>
    <t xml:space="preserve">IMPACT DÉLAI →</t>
  </si>
  <si>
    <t xml:space="preserve">&lt; 1 j
Négligeable</t>
  </si>
  <si>
    <t xml:space="preserve">1-2 j
Faible</t>
  </si>
  <si>
    <t xml:space="preserve">3-5 j
Modéré</t>
  </si>
  <si>
    <t xml:space="preserve">6-10 j
Fort</t>
  </si>
  <si>
    <t xml:space="preserve">+10 j
Majeur</t>
  </si>
  <si>
    <t xml:space="preserve">PROBABILITÉ ↑</t>
  </si>
  <si>
    <t xml:space="preserve">Très forte</t>
  </si>
  <si>
    <t xml:space="preserve">Forte</t>
  </si>
  <si>
    <t xml:space="preserve">Co-activité</t>
  </si>
  <si>
    <t xml:space="preserve">Intempérie
Retard livraison</t>
  </si>
  <si>
    <t xml:space="preserve">Moyenne</t>
  </si>
  <si>
    <t xml:space="preserve">Absence</t>
  </si>
  <si>
    <t xml:space="preserve">Faible</t>
  </si>
  <si>
    <t xml:space="preserve">Sinistre</t>
  </si>
  <si>
    <t xml:space="preserve">Malfaçon</t>
  </si>
  <si>
    <t xml:space="preserve">Défaut autoris.</t>
  </si>
  <si>
    <t xml:space="preserve">Très faible</t>
  </si>
  <si>
    <t xml:space="preserve">Légende criticité :</t>
  </si>
  <si>
    <t xml:space="preserve">FAIBLE</t>
  </si>
  <si>
    <t xml:space="preserve">Tolérable, suivi standard</t>
  </si>
  <si>
    <t xml:space="preserve">MODÉRÉ</t>
  </si>
  <si>
    <t xml:space="preserve">Surveillance active</t>
  </si>
  <si>
    <t xml:space="preserve">ÉLEVÉ</t>
  </si>
  <si>
    <t xml:space="preserve">Mesures préventives obligatoires</t>
  </si>
  <si>
    <t xml:space="preserve">CRITIQUE</t>
  </si>
  <si>
    <t xml:space="preserve">Plan d'action immédiat</t>
  </si>
  <si>
    <t xml:space="preserve">PLAN DE PRÉVENTION — mesures mises en place sur le chantier Hortensias</t>
  </si>
  <si>
    <t xml:space="preserve">Criticité</t>
  </si>
  <si>
    <t xml:space="preserve">Mesures préventives en place</t>
  </si>
  <si>
    <t xml:space="preserve">Indicateurs d'alerte précoce</t>
  </si>
  <si>
    <t xml:space="preserve">Fréquence suivi</t>
  </si>
  <si>
    <t xml:space="preserve">Bulletin météo Météo-France J-3  •  Étanchéité programmée S18-S20 (printemps stable)  •  Stocks bâches sur site</t>
  </si>
  <si>
    <t xml:space="preserve">Alerte orange/rouge précipitations  •  Pluviométrie &gt; 20 mm/jour</t>
  </si>
  <si>
    <t xml:space="preserve">Quotidien</t>
  </si>
  <si>
    <t xml:space="preserve">Bons de commande J-21  •  Confirmation fournisseurs J-7  •  Doubles sources alternatives identifiées</t>
  </si>
  <si>
    <t xml:space="preserve">Mail retard fournisseur  •  Stock fournisseur &lt; seuil critique</t>
  </si>
  <si>
    <t xml:space="preserve">Hebdomadaire</t>
  </si>
  <si>
    <t xml:space="preserve">Acceptation conditionnelle à avenant signé AVANT exécution  •  Chiffrage type pré-formulé</t>
  </si>
  <si>
    <t xml:space="preserve">Demande verbale en réunion chantier  •  Mention CR réunion</t>
  </si>
  <si>
    <t xml:space="preserve">Mensuel</t>
  </si>
  <si>
    <t xml:space="preserve">Planning séquencé par zone (A/B/C/D)  •  PPSPS révisé à chaque entrée corps d'état</t>
  </si>
  <si>
    <t xml:space="preserve">Réunion sécurité hebdo  •  Plaintes équipes</t>
  </si>
  <si>
    <t xml:space="preserve">OPC + Chef ch.</t>
  </si>
  <si>
    <t xml:space="preserve">Chef adjoint formé sur tous lots  •  Carnet d'adresses 3 entreprises intérim qualifiées</t>
  </si>
  <si>
    <t xml:space="preserve">Taux d'absentéisme &gt; 5%  •  Pic charge mentale équipe</t>
  </si>
  <si>
    <t xml:space="preserve">RH + Chef ch.</t>
  </si>
  <si>
    <t xml:space="preserve">Auto-contrôle chaque corps d'état  •  Contrôle MOE hebdomadaire  •  Photos avant intervention suivante</t>
  </si>
  <si>
    <t xml:space="preserve">Réserves cumulées &gt; 5 par lot  •  Reprise d'ouvrage</t>
  </si>
  <si>
    <t xml:space="preserve">MOE + Chef ch.</t>
  </si>
  <si>
    <t xml:space="preserve">Défaut autorisation</t>
  </si>
  <si>
    <t xml:space="preserve">DICT déposées J-30  •  Suivi calendrier ABF  •  Recours hiérarchique préparé en cas de blocage</t>
  </si>
  <si>
    <t xml:space="preserve">Délai admin dépassé  •  Demande complémentaire administration</t>
  </si>
  <si>
    <t xml:space="preserve">Clôture chantier + portail verrouillé  •  Gardiennage week-end S40+  •  Caméras zones sensibles</t>
  </si>
  <si>
    <t xml:space="preserve">Tentative intrusion détectée  •  Saison touristique zone urbaine</t>
  </si>
  <si>
    <t xml:space="preserve">Continu</t>
  </si>
  <si>
    <t xml:space="preserve">Sécurité chantier</t>
  </si>
  <si>
    <t xml:space="preserve">RÈGLE D'OR — Anticiper coûte 1, réparer coûte 10. La prévention est l'investissement le plus rentable du chantier.</t>
  </si>
  <si>
    <t xml:space="preserve">TYPOLOGIE DES ALÉAS &amp; CASCADE DÉCISIONNELLE</t>
  </si>
  <si>
    <t xml:space="preserve">Grille de référence — pour chaque type d'aléa : base CCAG, preuves, délai de notification, cascade décisionnelle</t>
  </si>
  <si>
    <t xml:space="preserve">Définition / déclencheur</t>
  </si>
  <si>
    <t xml:space="preserve">Base CCAG-Travaux</t>
  </si>
  <si>
    <t xml:space="preserve">Preuves à collecter (impératif)</t>
  </si>
  <si>
    <t xml:space="preserve">Délai notification MOA</t>
  </si>
  <si>
    <t xml:space="preserve">Cascade décisionnelle (ordre)</t>
  </si>
  <si>
    <t xml:space="preserve">Modèle note d'impact</t>
  </si>
  <si>
    <t xml:space="preserve">Conditions climatiques empêchant l'exécution conforme (pluie, gel, vent, température &lt; -5°C béton)</t>
  </si>
  <si>
    <t xml:space="preserve">Art. 19.2 — événement extérieur non imputable à l'entreprise</t>
  </si>
  <si>
    <t xml:space="preserve">1. Relevé Météo-France de la station la plus proche
2. Photos du chantier dans les conditions
3. Mention sur le CR de chantier signé</t>
  </si>
  <si>
    <t xml:space="preserve">Sans délai — dès constatation. Note CCAG dans les 15 jours suivant la fin de l'épisode.</t>
  </si>
  <si>
    <t xml:space="preserve">1. Vérifier marges disponibles
2. Anticipation possible sur tâche compatible ?
3. Rattrapage samedi (+50% heures)
4. Recalage date livraison + note CCAG</t>
  </si>
  <si>
    <t xml:space="preserve">Note CCAG art. 19 — intempérie
(modèle joint au skill)</t>
  </si>
  <si>
    <t xml:space="preserve">Défaillance fournisseur sur date contractuelle de livraison matériaux/équipements</t>
  </si>
  <si>
    <t xml:space="preserve">Art. 19.2 — force majeure / cas fortuit non imputable</t>
  </si>
  <si>
    <t xml:space="preserve">1. Mail/courrier fournisseur reconnaissant le retard
2. Bon de commande signé avec date initiale
3. Calcul de l'impact sur le chemin critique</t>
  </si>
  <si>
    <t xml:space="preserve">Dès confirmation du fournisseur. Note CCAG sous 15 jours.</t>
  </si>
  <si>
    <t xml:space="preserve">1. Solliciter une livraison partielle prioritaire
2. Vérifier source alternative équivalente
3. Anticipation d'une autre tâche
4. Recalage planning + note CCAG</t>
  </si>
  <si>
    <t xml:space="preserve">Note CCAG art. 19 — défaillance fournisseur</t>
  </si>
  <si>
    <t xml:space="preserve">Arrêt maladie / accident / démission impactant une équipe clé</t>
  </si>
  <si>
    <t xml:space="preserve">Non couvert CCAG — risque à charge de l'entreprise</t>
  </si>
  <si>
    <t xml:space="preserve">1. Arrêts de travail / déclarations
2. Justificatif d'embauche de remplaçant
3. Délai d'intérim documenté</t>
  </si>
  <si>
    <t xml:space="preserve">Aucun — gestion interne sauf impact &gt; 5j sur chemin critique</t>
  </si>
  <si>
    <t xml:space="preserve">1. Réorganisation interne équipes
2. Promotion temporaire chef adjoint
3. Intérim qualifié
4. Si impact critique : information MOA pour transparence</t>
  </si>
  <si>
    <t xml:space="preserve">Pas de note CCAG — fiche interne RH</t>
  </si>
  <si>
    <t xml:space="preserve">Ordre de Service modificatif émis par maîtrise d'ouvrage en cours d'exécution</t>
  </si>
  <si>
    <t xml:space="preserve">Art. 13 / 14 — modifications en cours d'exécution</t>
  </si>
  <si>
    <t xml:space="preserve">1. OS écrit et signé MOE/MOA
2. Chiffrage détaillé en avenant
3. Impact planning chiffré</t>
  </si>
  <si>
    <t xml:space="preserve">Accusé réception sous 48h. Chiffrage avenant sous 15 jours.</t>
  </si>
  <si>
    <t xml:space="preserve">1. Acceptation OS conditionnée à avenant signé
2. Chiffrage temps + matières + marge
3. Vérification compatibilité planning
4. Signature avenant AVANT exécution</t>
  </si>
  <si>
    <t xml:space="preserve">Avenant chiffré (pas une note d'impact)</t>
  </si>
  <si>
    <t xml:space="preserve">Impossibilité d'exécuter par superposition physique de plusieurs lots</t>
  </si>
  <si>
    <t xml:space="preserve">Art. 31 — coordination des lots, responsabilité partagée</t>
  </si>
  <si>
    <t xml:space="preserve">1. PV de réunion de chantier mentionnant le blocage
2. Photos du conflit physique
3. Mail au coordonnateur OPC</t>
  </si>
  <si>
    <t xml:space="preserve">Mention immédiate au CR de chantier hebdomadaire</t>
  </si>
  <si>
    <t xml:space="preserve">1. Séquençage par zone (le plus fréquent)
2. Travail décalé en équipes
3. Co-activité encadrée par PPSPS révisé
4. Si bloqué : recalage planning et note CCAG</t>
  </si>
  <si>
    <t xml:space="preserve">PV de chantier (interne) + note CCAG si impact délai</t>
  </si>
  <si>
    <t xml:space="preserve">Non-conformité d'un ouvrage détectée avant réception ou en cours d'exécution</t>
  </si>
  <si>
    <t xml:space="preserve">Art. 27 / 28 — qualité et reprise des ouvrages</t>
  </si>
  <si>
    <t xml:space="preserve">1. PV de constat MOE/contrôleur
2. Photos détaillées
3. Devis de reprise
4. Responsabilité identifiée</t>
  </si>
  <si>
    <t xml:space="preserve">Sans délai — la reprise relève de l'obligation contractuelle</t>
  </si>
  <si>
    <t xml:space="preserve">1. Constat contradictoire MOE
2. Identification responsabilité (sous-traitant ?)
3. Chiffrage reprise
4. Exécution sous contrôle MOE
5. PV de levée</t>
  </si>
  <si>
    <t xml:space="preserve">Pas de note CCAG — gestion interne reprise</t>
  </si>
  <si>
    <t xml:space="preserve">Retard ou refus d'autorisation administrative (DICT, ABF, permis modificatif)</t>
  </si>
  <si>
    <t xml:space="preserve">Art. 19 — événement extérieur non imputable</t>
  </si>
  <si>
    <t xml:space="preserve">1. Récépissé de la demande d'autorisation
2. Délai légal de réponse
3. Mail/courrier de l'administration</t>
  </si>
  <si>
    <t xml:space="preserve">Dès dépassement du délai légal de réponse de l'administration</t>
  </si>
  <si>
    <t xml:space="preserve">1. Relance administration
2. Démarrage des tâches non concernées
3. Si refus : modification projet + nouvelle demande
4. Note CCAG en parallèle</t>
  </si>
  <si>
    <t xml:space="preserve">Note CCAG art. 19 — défaut autorisation</t>
  </si>
  <si>
    <t xml:space="preserve">Vol, vandalisme, dégradation, incendie, dégât des eaux sur le chantier</t>
  </si>
  <si>
    <t xml:space="preserve">Art. 24 — sécurité du chantier (responsabilité entreprise)</t>
  </si>
  <si>
    <t xml:space="preserve">1. PV de gendarmerie / police
2. Photos avant/après
3. Liste détaillée du matériel volé
4. Déclaration d'assurance</t>
  </si>
  <si>
    <t xml:space="preserve">Sans délai — déclaration assurance sous 48h</t>
  </si>
  <si>
    <t xml:space="preserve">1. Sécurisation immédiate du chantier
2. Déclaration assurance
3. Remplacement matériel
4. Si impact délai : information MOA</t>
  </si>
  <si>
    <t xml:space="preserve">Pas de note CCAG — déclaration assurance</t>
  </si>
  <si>
    <t xml:space="preserve">RÈGLE D'OR — Tout aléa doit être tracé, daté, justifié. La traçabilité est la première sécurité juridique en cas de litige.</t>
  </si>
  <si>
    <t xml:space="preserve">MARGES &amp; CHEMIN CRITIQUE</t>
  </si>
  <si>
    <t xml:space="preserve">Identifié par le skill à partir des dépendances et durées</t>
  </si>
  <si>
    <t xml:space="preserve">Phase</t>
  </si>
  <si>
    <t xml:space="preserve">Marge libre (j)</t>
  </si>
  <si>
    <t xml:space="preserve">Marge totale (j)</t>
  </si>
  <si>
    <t xml:space="preserve">Visu marge</t>
  </si>
  <si>
    <t xml:space="preserve">Chemin
critique</t>
  </si>
  <si>
    <t xml:space="preserve">Risque</t>
  </si>
  <si>
    <t xml:space="preserve">Fondations / Élévation / Charpente</t>
  </si>
  <si>
    <t xml:space="preserve">███·····</t>
  </si>
  <si>
    <t xml:space="preserve">Non</t>
  </si>
  <si>
    <t xml:space="preserve">█████···</t>
  </si>
  <si>
    <t xml:space="preserve">········</t>
  </si>
  <si>
    <t xml:space="preserve">Menuiseries extérieures</t>
  </si>
  <si>
    <t xml:space="preserve">██······</t>
  </si>
  <si>
    <t xml:space="preserve">Modéré</t>
  </si>
  <si>
    <t xml:space="preserve">Électricité / Plomberie</t>
  </si>
  <si>
    <t xml:space="preserve">Plâtrerie / Peinture</t>
  </si>
  <si>
    <t xml:space="preserve">████····</t>
  </si>
  <si>
    <t xml:space="preserve">Sols / Équipements</t>
  </si>
  <si>
    <t xml:space="preserve">OPR / Levée réserves</t>
  </si>
  <si>
    <t xml:space="preserve">INTERPRÉTATION</t>
  </si>
  <si>
    <t xml:space="preserve">▸ Le chemin critique traverse étanchéité terrasse Bât. A → menuiseries extérieures → OPR.</t>
  </si>
  <si>
    <t xml:space="preserve">▸ Tout aléa sur ces phases impacte directement la livraison du 13.11.2026.</t>
  </si>
  <si>
    <t xml:space="preserve">▸ Les phases gros œuvre et façade disposent de marges confortables (3 à 8 jours) — pas de risque délai.</t>
  </si>
  <si>
    <t xml:space="preserve">▸ Recommandation : surveiller particulièrement la météo S18-S20 et la livraison Schüco confirmée pour S21.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</si>
</sst>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&quot; €&quot;"/>
    <numFmt numFmtId="166" formatCode="0.00%"/>
    <numFmt numFmtId="167" formatCode="General"/>
    <numFmt numFmtId="168" formatCode="0&quot; j&quot;"/>
    <numFmt numFmtId="169" formatCode="#,##0&quot; €/j&quot;"/>
    <numFmt numFmtId="170" formatCode="0&quot; jour(s)&quot;"/>
  </numFmts>
  <fonts count="5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D4ED8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2"/>
      <color rgb="FF0F172A"/>
      <name val="Arial"/>
      <family val="0"/>
      <charset val="1"/>
    </font>
    <font>
      <b val="true"/>
      <sz val="9"/>
      <color rgb="FF64748B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9"/>
      <color rgb="FF1D4ED8"/>
      <name val="Arial"/>
      <family val="0"/>
      <charset val="1"/>
    </font>
    <font>
      <b val="true"/>
      <sz val="9"/>
      <color rgb="FFB45309"/>
      <name val="Arial"/>
      <family val="0"/>
      <charset val="1"/>
    </font>
    <font>
      <b val="true"/>
      <sz val="9"/>
      <color rgb="FFB91C1C"/>
      <name val="Arial"/>
      <family val="0"/>
      <charset val="1"/>
    </font>
    <font>
      <b val="true"/>
      <sz val="13"/>
      <color rgb="FF1D4ED8"/>
      <name val="Arial"/>
      <family val="0"/>
      <charset val="1"/>
    </font>
    <font>
      <b val="true"/>
      <sz val="13"/>
      <color rgb="FFB45309"/>
      <name val="Arial"/>
      <family val="0"/>
      <charset val="1"/>
    </font>
    <font>
      <b val="true"/>
      <sz val="13"/>
      <color rgb="FFB91C1C"/>
      <name val="Arial"/>
      <family val="0"/>
      <charset val="1"/>
    </font>
    <font>
      <sz val="9"/>
      <color rgb="FF0F172A"/>
      <name val="Arial"/>
      <family val="0"/>
      <charset val="1"/>
    </font>
    <font>
      <b val="true"/>
      <sz val="8"/>
      <color rgb="FFB91C1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9"/>
      <color rgb="FF0F172A"/>
      <name val="Arial"/>
      <family val="0"/>
      <charset val="1"/>
    </font>
    <font>
      <i val="true"/>
      <sz val="9"/>
      <color rgb="FF0F172A"/>
      <name val="Arial"/>
      <family val="0"/>
      <charset val="1"/>
    </font>
    <font>
      <sz val="10"/>
      <name val="Arial"/>
      <family val="2"/>
    </font>
    <font>
      <b val="true"/>
      <sz val="9"/>
      <color rgb="FF15803D"/>
      <name val="Arial"/>
      <family val="0"/>
      <charset val="1"/>
    </font>
    <font>
      <b val="true"/>
      <sz val="13"/>
      <color rgb="FF15803D"/>
      <name val="Arial"/>
      <family val="0"/>
      <charset val="1"/>
    </font>
    <font>
      <sz val="9"/>
      <color rgb="FF15803D"/>
      <name val="Arial"/>
      <family val="0"/>
      <charset val="1"/>
    </font>
    <font>
      <b val="true"/>
      <sz val="16"/>
      <color rgb="FF1D4ED8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b val="true"/>
      <sz val="12"/>
      <color rgb="FF1D4ED8"/>
      <name val="Arial"/>
      <family val="0"/>
      <charset val="1"/>
    </font>
    <font>
      <b val="true"/>
      <sz val="11"/>
      <color rgb="FF0F172A"/>
      <name val="Arial"/>
      <family val="0"/>
      <charset val="1"/>
    </font>
    <font>
      <b val="true"/>
      <sz val="11"/>
      <color rgb="FFB91C1C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0"/>
      <color rgb="FFB45309"/>
      <name val="Arial"/>
      <family val="0"/>
      <charset val="1"/>
    </font>
    <font>
      <b val="true"/>
      <sz val="10"/>
      <color rgb="FF15803D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1D4ED8"/>
      <name val="Arial"/>
      <family val="0"/>
      <charset val="1"/>
    </font>
    <font>
      <b val="true"/>
      <sz val="11"/>
      <color rgb="FFB45309"/>
      <name val="Arial"/>
      <family val="0"/>
      <charset val="1"/>
    </font>
    <font>
      <b val="true"/>
      <sz val="11"/>
      <color rgb="FF15803D"/>
      <name val="Arial"/>
      <family val="0"/>
      <charset val="1"/>
    </font>
    <font>
      <sz val="9"/>
      <color rgb="FFB45309"/>
      <name val="Arial"/>
      <family val="0"/>
      <charset val="1"/>
    </font>
    <font>
      <i val="true"/>
      <sz val="8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B91C1C"/>
      <name val="Arial"/>
      <family val="0"/>
      <charset val="1"/>
    </font>
    <font>
      <sz val="8"/>
      <color rgb="FF64748B"/>
      <name val="Arial"/>
      <family val="0"/>
      <charset val="1"/>
    </font>
    <font>
      <b val="true"/>
      <sz val="9"/>
      <color rgb="FFC2410C"/>
      <name val="Arial"/>
      <family val="0"/>
      <charset val="1"/>
    </font>
    <font>
      <i val="true"/>
      <sz val="9"/>
      <color rgb="FFB45309"/>
      <name val="Arial"/>
      <family val="0"/>
      <charset val="1"/>
    </font>
    <font>
      <i val="true"/>
      <sz val="9"/>
      <color rgb="FF15803D"/>
      <name val="Arial"/>
      <family val="0"/>
      <charset val="1"/>
    </font>
    <font>
      <sz val="11"/>
      <color rgb="FF15803D"/>
      <name val="Arial"/>
      <family val="0"/>
      <charset val="1"/>
    </font>
    <font>
      <sz val="10"/>
      <color rgb="FF15803D"/>
      <name val="Arial"/>
      <family val="0"/>
      <charset val="1"/>
    </font>
    <font>
      <sz val="11"/>
      <color rgb="FFB45309"/>
      <name val="Arial"/>
      <family val="0"/>
      <charset val="1"/>
    </font>
    <font>
      <sz val="10"/>
      <color rgb="FFB45309"/>
      <name val="Arial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F1F5F9"/>
        <bgColor rgb="FFFFFFFF"/>
      </patternFill>
    </fill>
    <fill>
      <patternFill patternType="solid">
        <fgColor rgb="FFDBEAFE"/>
        <bgColor rgb="FFE2E8F0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FEF3C7"/>
      </patternFill>
    </fill>
    <fill>
      <patternFill patternType="solid">
        <fgColor rgb="FF1E3A8A"/>
        <bgColor rgb="FF43406A"/>
      </patternFill>
    </fill>
    <fill>
      <patternFill patternType="solid">
        <fgColor rgb="FF1D4ED8"/>
        <bgColor rgb="FF424FA5"/>
      </patternFill>
    </fill>
    <fill>
      <patternFill patternType="solid">
        <fgColor rgb="FF60A5FA"/>
        <bgColor rgb="FF33CCCC"/>
      </patternFill>
    </fill>
    <fill>
      <patternFill patternType="solid">
        <fgColor rgb="FF15803D"/>
        <bgColor rgb="FF008080"/>
      </patternFill>
    </fill>
    <fill>
      <patternFill patternType="solid">
        <fgColor rgb="FFDC2626"/>
        <bgColor rgb="FFB91C1C"/>
      </patternFill>
    </fill>
    <fill>
      <patternFill patternType="solid">
        <fgColor rgb="FFB91C1C"/>
        <bgColor rgb="FFDC2626"/>
      </patternFill>
    </fill>
    <fill>
      <patternFill patternType="solid">
        <fgColor rgb="FF43406A"/>
        <bgColor rgb="FF4442A9"/>
      </patternFill>
    </fill>
    <fill>
      <patternFill patternType="solid">
        <fgColor rgb="FF424FA5"/>
        <bgColor rgb="FF4442A9"/>
      </patternFill>
    </fill>
    <fill>
      <patternFill patternType="solid">
        <fgColor rgb="FF4442A9"/>
        <bgColor rgb="FF424FA5"/>
      </patternFill>
    </fill>
    <fill>
      <patternFill patternType="solid">
        <fgColor rgb="FFDCFCE7"/>
        <bgColor rgb="FFF1F5F9"/>
      </patternFill>
    </fill>
    <fill>
      <patternFill patternType="solid">
        <fgColor rgb="FFB45309"/>
        <bgColor rgb="FFC2410C"/>
      </patternFill>
    </fill>
    <fill>
      <patternFill patternType="solid">
        <fgColor rgb="FF64748B"/>
        <bgColor rgb="FF808080"/>
      </patternFill>
    </fill>
    <fill>
      <patternFill patternType="solid">
        <fgColor rgb="FFFED7AA"/>
        <bgColor rgb="FFFEE2E2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 style="thin">
        <color rgb="FFDBEAFE"/>
      </top>
      <bottom style="thin">
        <color rgb="FFDBEAFE"/>
      </bottom>
      <diagonal/>
    </border>
    <border diagonalUp="false" diagonalDown="false">
      <left/>
      <right/>
      <top style="thin">
        <color rgb="FFFEF3C7"/>
      </top>
      <bottom style="thin">
        <color rgb="FFFEF3C7"/>
      </bottom>
      <diagonal/>
    </border>
    <border diagonalUp="false" diagonalDown="false">
      <left/>
      <right/>
      <top style="thin">
        <color rgb="FFFEE2E2"/>
      </top>
      <bottom style="thin">
        <color rgb="FFFEE2E2"/>
      </bottom>
      <diagonal/>
    </border>
    <border diagonalUp="false" diagonalDown="false">
      <left style="thin">
        <color rgb="FF1D4ED8"/>
      </left>
      <right style="thin">
        <color rgb="FF1D4ED8"/>
      </right>
      <top style="thin">
        <color rgb="FF1D4ED8"/>
      </top>
      <bottom style="thin">
        <color rgb="FF1D4ED8"/>
      </bottom>
      <diagonal/>
    </border>
    <border diagonalUp="false" diagonalDown="false">
      <left style="medium">
        <color rgb="FFB91C1C"/>
      </left>
      <right style="thin">
        <color rgb="FF1D4ED8"/>
      </right>
      <top style="thin">
        <color rgb="FF1D4ED8"/>
      </top>
      <bottom style="thin">
        <color rgb="FF1D4ED8"/>
      </bottom>
      <diagonal/>
    </border>
    <border diagonalUp="false" diagonalDown="false">
      <left style="medium">
        <color rgb="FFB91C1C"/>
      </left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/>
      <right/>
      <top style="medium">
        <color rgb="FFB91C1C"/>
      </top>
      <bottom style="medium">
        <color rgb="FFB91C1C"/>
      </bottom>
      <diagonal/>
    </border>
    <border diagonalUp="false" diagonalDown="false">
      <left style="medium">
        <color rgb="FFB91C1C"/>
      </left>
      <right style="thick">
        <color rgb="FFB91C1C"/>
      </right>
      <top style="thick">
        <color rgb="FFB91C1C"/>
      </top>
      <bottom style="thick">
        <color rgb="FFB91C1C"/>
      </bottom>
      <diagonal/>
    </border>
    <border diagonalUp="false" diagonalDown="false">
      <left/>
      <right/>
      <top style="thin">
        <color rgb="FFDCFCE7"/>
      </top>
      <bottom style="thin">
        <color rgb="FFDCFCE7"/>
      </bottom>
      <diagonal/>
    </border>
    <border diagonalUp="false" diagonalDown="false">
      <left/>
      <right/>
      <top style="medium">
        <color rgb="FFB45309"/>
      </top>
      <bottom style="medium">
        <color rgb="FFB45309"/>
      </bottom>
      <diagonal/>
    </border>
    <border diagonalUp="false" diagonalDown="false">
      <left style="medium">
        <color rgb="FFB91C1C"/>
      </left>
      <right/>
      <top style="medium">
        <color rgb="FFB45309"/>
      </top>
      <bottom style="medium">
        <color rgb="FFB45309"/>
      </bottom>
      <diagonal/>
    </border>
    <border diagonalUp="false" diagonalDown="false">
      <left/>
      <right/>
      <top style="medium">
        <color rgb="FF15803D"/>
      </top>
      <bottom style="medium">
        <color rgb="FF15803D"/>
      </bottom>
      <diagonal/>
    </border>
    <border diagonalUp="false" diagonalDown="false">
      <left/>
      <right/>
      <top/>
      <bottom style="thin">
        <color rgb="FFE2E8F0"/>
      </bottom>
      <diagonal/>
    </border>
    <border diagonalUp="false" diagonalDown="false">
      <left style="medium">
        <color rgb="FF1D4ED8"/>
      </left>
      <right/>
      <top/>
      <bottom/>
      <diagonal/>
    </border>
    <border diagonalUp="false" diagonalDown="false">
      <left style="thin">
        <color rgb="FFCBD5E1"/>
      </left>
      <right/>
      <top style="thin">
        <color rgb="FFCBD5E1"/>
      </top>
      <bottom style="thin">
        <color rgb="FFCBD5E1"/>
      </bottom>
      <diagonal/>
    </border>
    <border diagonalUp="false" diagonalDown="false">
      <left style="medium">
        <color rgb="FFB45309"/>
      </left>
      <right/>
      <top/>
      <bottom/>
      <diagonal/>
    </border>
    <border diagonalUp="false" diagonalDown="false">
      <left style="thin">
        <color rgb="FF1D4ED8"/>
      </left>
      <right/>
      <top style="thin">
        <color rgb="FF1D4ED8"/>
      </top>
      <bottom style="thin">
        <color rgb="FF1D4ED8"/>
      </bottom>
      <diagonal/>
    </border>
    <border diagonalUp="false" diagonalDown="false">
      <left style="thin">
        <color rgb="FFB45309"/>
      </left>
      <right style="thin">
        <color rgb="FFB45309"/>
      </right>
      <top style="thin">
        <color rgb="FFB45309"/>
      </top>
      <bottom style="thin">
        <color rgb="FFB45309"/>
      </bottom>
      <diagonal/>
    </border>
    <border diagonalUp="false" diagonalDown="false">
      <left style="thin">
        <color rgb="FFC2410C"/>
      </left>
      <right style="thin">
        <color rgb="FFC2410C"/>
      </right>
      <top style="thin">
        <color rgb="FFC2410C"/>
      </top>
      <bottom style="thin">
        <color rgb="FFC2410C"/>
      </bottom>
      <diagonal/>
    </border>
    <border diagonalUp="false" diagonalDown="false">
      <left style="thin">
        <color rgb="FFB91C1C"/>
      </left>
      <right style="thin">
        <color rgb="FFB91C1C"/>
      </right>
      <top style="thin">
        <color rgb="FFB91C1C"/>
      </top>
      <bottom style="thin">
        <color rgb="FFB91C1C"/>
      </bottom>
      <diagonal/>
    </border>
    <border diagonalUp="false" diagonalDown="false">
      <left style="thin">
        <color rgb="FF15803D"/>
      </left>
      <right style="thin">
        <color rgb="FF15803D"/>
      </right>
      <top style="thin">
        <color rgb="FF15803D"/>
      </top>
      <bottom style="thin">
        <color rgb="FF15803D"/>
      </bottom>
      <diagonal/>
    </border>
    <border diagonalUp="false" diagonalDown="false">
      <left style="medium">
        <color rgb="FFB91C1C"/>
      </left>
      <right style="medium">
        <color rgb="FFB91C1C"/>
      </right>
      <top style="medium">
        <color rgb="FFB91C1C"/>
      </top>
      <bottom style="medium">
        <color rgb="FFB91C1C"/>
      </bottom>
      <diagonal/>
    </border>
    <border diagonalUp="false" diagonalDown="false">
      <left style="medium">
        <color rgb="FFB45309"/>
      </left>
      <right style="medium">
        <color rgb="FFB45309"/>
      </right>
      <top style="medium">
        <color rgb="FFB45309"/>
      </top>
      <bottom style="medium">
        <color rgb="FFB45309"/>
      </bottom>
      <diagonal/>
    </border>
    <border diagonalUp="false" diagonalDown="false">
      <left style="medium">
        <color rgb="FF64748B"/>
      </left>
      <right style="medium">
        <color rgb="FF64748B"/>
      </right>
      <top style="medium">
        <color rgb="FF64748B"/>
      </top>
      <bottom style="medium">
        <color rgb="FF64748B"/>
      </bottom>
      <diagonal/>
    </border>
    <border diagonalUp="false" diagonalDown="false">
      <left style="medium">
        <color rgb="FF1D4ED8"/>
      </left>
      <right style="medium">
        <color rgb="FF1D4ED8"/>
      </right>
      <top style="medium">
        <color rgb="FF1D4ED8"/>
      </top>
      <bottom style="medium">
        <color rgb="FF1D4E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5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24" fillId="1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5" borderId="1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1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2" borderId="1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1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9" fillId="0" borderId="1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2" shrinkToFit="false"/>
      <protection locked="true" hidden="false"/>
    </xf>
    <xf numFmtId="164" fontId="8" fillId="3" borderId="15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31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2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5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34" fillId="2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34" fillId="2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9" fillId="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5" fillId="2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35" fillId="2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36" fillId="7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36" fillId="7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31" fillId="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31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33" fillId="0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33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3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32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38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39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40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1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5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42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2" fillId="7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43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37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33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7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37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44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3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4" borderId="1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6" fillId="1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7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4" borderId="1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8" borderId="2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18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5" borderId="2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5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15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8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6" fillId="1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11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48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2" fillId="16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17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7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F1F5F9"/>
      <rgbColor rgb="FF808080"/>
      <rgbColor rgb="FF60A5FA"/>
      <rgbColor rgb="FFB91C1C"/>
      <rgbColor rgb="FFFEF3C7"/>
      <rgbColor rgb="FFDCFCE7"/>
      <rgbColor rgb="FF660066"/>
      <rgbColor rgb="FFFF8080"/>
      <rgbColor rgb="FF1D4ED8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E2E8F0"/>
      <rgbColor rgb="FFFEE2E2"/>
      <rgbColor rgb="FF99CCFF"/>
      <rgbColor rgb="FFFF99CC"/>
      <rgbColor rgb="FFCC99FF"/>
      <rgbColor rgb="FFFED7AA"/>
      <rgbColor rgb="FF424FA5"/>
      <rgbColor rgb="FF33CCCC"/>
      <rgbColor rgb="FF99CC00"/>
      <rgbColor rgb="FFFFCC00"/>
      <rgbColor rgb="FFFF9900"/>
      <rgbColor rgb="FFFF6600"/>
      <rgbColor rgb="FF64748B"/>
      <rgbColor rgb="FF969696"/>
      <rgbColor rgb="FF4442A9"/>
      <rgbColor rgb="FF339966"/>
      <rgbColor rgb="FF0F172A"/>
      <rgbColor rgb="FF333300"/>
      <rgbColor rgb="FFC2410C"/>
      <rgbColor rgb="FFB45309"/>
      <rgbColor rgb="FF1E3A8A"/>
      <rgbColor rgb="FF43406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445680</xdr:colOff>
      <xdr:row>2</xdr:row>
      <xdr:rowOff>66600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445680</xdr:colOff>
      <xdr:row>2</xdr:row>
      <xdr:rowOff>66600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304560</xdr:colOff>
      <xdr:row>2</xdr:row>
      <xdr:rowOff>37800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1714320</xdr:colOff>
      <xdr:row>2</xdr:row>
      <xdr:rowOff>37800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516240</xdr:colOff>
      <xdr:row>2</xdr:row>
      <xdr:rowOff>66600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586440</xdr:colOff>
      <xdr:row>2</xdr:row>
      <xdr:rowOff>66600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586440</xdr:colOff>
      <xdr:row>2</xdr:row>
      <xdr:rowOff>66600</xdr:rowOff>
    </xdr:to>
    <xdr:pic>
      <xdr:nvPicPr>
        <xdr:cNvPr id="6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586440</xdr:colOff>
      <xdr:row>2</xdr:row>
      <xdr:rowOff>66600</xdr:rowOff>
    </xdr:to>
    <xdr:pic>
      <xdr:nvPicPr>
        <xdr:cNvPr id="7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727560</xdr:colOff>
      <xdr:row>2</xdr:row>
      <xdr:rowOff>37800</xdr:rowOff>
    </xdr:to>
    <xdr:pic>
      <xdr:nvPicPr>
        <xdr:cNvPr id="8" name="Image 1" descr="Picture"/>
        <xdr:cNvPicPr/>
      </xdr:nvPicPr>
      <xdr:blipFill>
        <a:blip r:embed="rId1"/>
        <a:stretch/>
      </xdr:blipFill>
      <xdr:spPr>
        <a:xfrm>
          <a:off x="0" y="0"/>
          <a:ext cx="171432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4" topLeftCell="J1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3" min="3" style="0" width="32"/>
    <col collapsed="false" customWidth="true" hidden="false" outlineLevel="0" max="6" min="4" style="0" width="7"/>
    <col collapsed="false" customWidth="true" hidden="false" outlineLevel="0" max="7" min="7" style="0" width="11"/>
    <col collapsed="false" customWidth="true" hidden="false" outlineLevel="0" max="8" min="8" style="0" width="8"/>
    <col collapsed="false" customWidth="true" hidden="false" outlineLevel="0" max="9" min="9" style="0" width="12"/>
    <col collapsed="false" customWidth="true" hidden="false" outlineLevel="0" max="71" min="10" style="0" width="3.5"/>
  </cols>
  <sheetData>
    <row r="1" customFormat="false" ht="18" hidden="false" customHeight="true" outlineLevel="0" collapsed="false"/>
    <row r="2" customFormat="false" ht="21.75" hidden="false" customHeight="true" outlineLevel="0" collapsed="false">
      <c r="D2" s="1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5.75" hidden="false" customHeight="true" outlineLevel="0" collapsed="false">
      <c r="D3" s="2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9.5" hidden="false" customHeight="true" outlineLevel="0" collapsed="false"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8" hidden="false" customHeight="true" outlineLevel="0" collapsed="false">
      <c r="A5" s="4" t="s">
        <v>3</v>
      </c>
      <c r="B5" s="5" t="s">
        <v>4</v>
      </c>
      <c r="C5" s="5"/>
      <c r="D5" s="5"/>
      <c r="E5" s="4" t="s">
        <v>5</v>
      </c>
      <c r="F5" s="5" t="s">
        <v>6</v>
      </c>
      <c r="G5" s="5"/>
      <c r="H5" s="5"/>
      <c r="I5" s="5"/>
    </row>
    <row r="6" customFormat="false" ht="18" hidden="false" customHeight="true" outlineLevel="0" collapsed="false">
      <c r="A6" s="4" t="s">
        <v>7</v>
      </c>
      <c r="B6" s="5" t="s">
        <v>8</v>
      </c>
      <c r="C6" s="5"/>
      <c r="D6" s="5"/>
      <c r="E6" s="4" t="s">
        <v>9</v>
      </c>
      <c r="F6" s="5" t="s">
        <v>10</v>
      </c>
      <c r="G6" s="5"/>
      <c r="H6" s="5"/>
      <c r="I6" s="5"/>
    </row>
    <row r="7" customFormat="false" ht="18" hidden="false" customHeight="true" outlineLevel="0" collapsed="false">
      <c r="A7" s="4" t="s">
        <v>11</v>
      </c>
      <c r="B7" s="5" t="s">
        <v>12</v>
      </c>
      <c r="C7" s="5"/>
      <c r="D7" s="5"/>
      <c r="E7" s="4" t="s">
        <v>13</v>
      </c>
      <c r="F7" s="5" t="s">
        <v>14</v>
      </c>
      <c r="G7" s="5"/>
      <c r="H7" s="5"/>
      <c r="I7" s="5"/>
    </row>
    <row r="9" customFormat="false" ht="15.75" hidden="false" customHeight="true" outlineLevel="0" collapsed="false">
      <c r="A9" s="6" t="s">
        <v>15</v>
      </c>
      <c r="B9" s="6"/>
      <c r="C9" s="6"/>
      <c r="D9" s="7" t="s">
        <v>16</v>
      </c>
      <c r="E9" s="7"/>
      <c r="F9" s="8" t="s">
        <v>17</v>
      </c>
      <c r="G9" s="8"/>
      <c r="H9" s="8" t="s">
        <v>18</v>
      </c>
      <c r="I9" s="8"/>
    </row>
    <row r="10" customFormat="false" ht="27.75" hidden="false" customHeight="true" outlineLevel="0" collapsed="false">
      <c r="A10" s="9" t="s">
        <v>19</v>
      </c>
      <c r="B10" s="9"/>
      <c r="C10" s="9"/>
      <c r="D10" s="10" t="s">
        <v>20</v>
      </c>
      <c r="E10" s="10"/>
      <c r="F10" s="11" t="s">
        <v>21</v>
      </c>
      <c r="G10" s="11"/>
      <c r="H10" s="11" t="s">
        <v>22</v>
      </c>
      <c r="I10" s="11"/>
    </row>
    <row r="12" customFormat="false" ht="18" hidden="false" customHeight="true" outlineLevel="0" collapsed="false">
      <c r="A12" s="12" t="s">
        <v>23</v>
      </c>
      <c r="B12" s="13"/>
      <c r="C12" s="14" t="s">
        <v>24</v>
      </c>
      <c r="D12" s="15"/>
      <c r="E12" s="14" t="s">
        <v>25</v>
      </c>
      <c r="F12" s="16"/>
      <c r="G12" s="14" t="s">
        <v>26</v>
      </c>
      <c r="H12" s="17"/>
      <c r="I12" s="14" t="s">
        <v>27</v>
      </c>
      <c r="J12" s="18"/>
      <c r="K12" s="14" t="s">
        <v>28</v>
      </c>
      <c r="L12" s="19"/>
      <c r="M12" s="14" t="s">
        <v>29</v>
      </c>
    </row>
    <row r="13" customFormat="false" ht="15.75" hidden="false" customHeight="true" outlineLevel="0" collapsed="false">
      <c r="J13" s="20" t="s">
        <v>30</v>
      </c>
      <c r="Z13" s="20" t="s">
        <v>31</v>
      </c>
      <c r="AR13" s="21" t="s">
        <v>32</v>
      </c>
    </row>
    <row r="14" customFormat="false" ht="27.75" hidden="false" customHeight="true" outlineLevel="0" collapsed="false">
      <c r="A14" s="22" t="s">
        <v>33</v>
      </c>
      <c r="B14" s="22" t="s">
        <v>34</v>
      </c>
      <c r="C14" s="22" t="s">
        <v>35</v>
      </c>
      <c r="D14" s="22" t="s">
        <v>36</v>
      </c>
      <c r="E14" s="22" t="s">
        <v>37</v>
      </c>
      <c r="F14" s="22" t="s">
        <v>38</v>
      </c>
      <c r="G14" s="22" t="s">
        <v>39</v>
      </c>
      <c r="H14" s="22" t="s">
        <v>40</v>
      </c>
      <c r="I14" s="22" t="s">
        <v>41</v>
      </c>
      <c r="J14" s="23" t="s">
        <v>42</v>
      </c>
      <c r="K14" s="23" t="s">
        <v>43</v>
      </c>
      <c r="L14" s="23" t="s">
        <v>44</v>
      </c>
      <c r="M14" s="23" t="s">
        <v>45</v>
      </c>
      <c r="N14" s="23" t="s">
        <v>46</v>
      </c>
      <c r="O14" s="23" t="s">
        <v>47</v>
      </c>
      <c r="P14" s="23" t="s">
        <v>48</v>
      </c>
      <c r="Q14" s="23" t="s">
        <v>49</v>
      </c>
      <c r="R14" s="23" t="s">
        <v>50</v>
      </c>
      <c r="S14" s="23" t="s">
        <v>51</v>
      </c>
      <c r="T14" s="23" t="s">
        <v>52</v>
      </c>
      <c r="U14" s="23" t="s">
        <v>53</v>
      </c>
      <c r="V14" s="23" t="s">
        <v>54</v>
      </c>
      <c r="W14" s="23" t="s">
        <v>55</v>
      </c>
      <c r="X14" s="23" t="s">
        <v>56</v>
      </c>
      <c r="Y14" s="23" t="s">
        <v>57</v>
      </c>
      <c r="Z14" s="23" t="s">
        <v>58</v>
      </c>
      <c r="AA14" s="23" t="s">
        <v>59</v>
      </c>
      <c r="AB14" s="23" t="s">
        <v>60</v>
      </c>
      <c r="AC14" s="23" t="s">
        <v>61</v>
      </c>
      <c r="AD14" s="23" t="s">
        <v>62</v>
      </c>
      <c r="AE14" s="23" t="s">
        <v>63</v>
      </c>
      <c r="AF14" s="23" t="s">
        <v>64</v>
      </c>
      <c r="AG14" s="23" t="s">
        <v>65</v>
      </c>
      <c r="AH14" s="23" t="s">
        <v>66</v>
      </c>
      <c r="AI14" s="23" t="s">
        <v>67</v>
      </c>
      <c r="AJ14" s="23" t="s">
        <v>68</v>
      </c>
      <c r="AK14" s="23" t="s">
        <v>69</v>
      </c>
      <c r="AL14" s="23" t="s">
        <v>70</v>
      </c>
      <c r="AM14" s="23" t="s">
        <v>71</v>
      </c>
      <c r="AN14" s="23" t="s">
        <v>72</v>
      </c>
      <c r="AO14" s="23" t="s">
        <v>73</v>
      </c>
      <c r="AP14" s="23" t="s">
        <v>74</v>
      </c>
      <c r="AQ14" s="23" t="s">
        <v>75</v>
      </c>
      <c r="AR14" s="24" t="s">
        <v>76</v>
      </c>
      <c r="AS14" s="23" t="s">
        <v>77</v>
      </c>
      <c r="AT14" s="23" t="s">
        <v>78</v>
      </c>
      <c r="AU14" s="23" t="s">
        <v>79</v>
      </c>
      <c r="AV14" s="23" t="s">
        <v>80</v>
      </c>
      <c r="AW14" s="23" t="s">
        <v>81</v>
      </c>
      <c r="AX14" s="23" t="s">
        <v>82</v>
      </c>
      <c r="AY14" s="23" t="s">
        <v>83</v>
      </c>
      <c r="AZ14" s="23" t="s">
        <v>84</v>
      </c>
      <c r="BA14" s="23" t="s">
        <v>85</v>
      </c>
      <c r="BB14" s="23" t="s">
        <v>86</v>
      </c>
      <c r="BC14" s="23" t="s">
        <v>87</v>
      </c>
      <c r="BD14" s="23" t="s">
        <v>88</v>
      </c>
      <c r="BE14" s="23" t="s">
        <v>89</v>
      </c>
      <c r="BF14" s="23" t="s">
        <v>90</v>
      </c>
      <c r="BG14" s="23" t="s">
        <v>91</v>
      </c>
      <c r="BH14" s="23" t="s">
        <v>92</v>
      </c>
      <c r="BI14" s="23" t="s">
        <v>93</v>
      </c>
      <c r="BJ14" s="23" t="s">
        <v>42</v>
      </c>
      <c r="BK14" s="23" t="s">
        <v>43</v>
      </c>
      <c r="BL14" s="23" t="s">
        <v>44</v>
      </c>
      <c r="BM14" s="23" t="s">
        <v>45</v>
      </c>
      <c r="BN14" s="23" t="s">
        <v>46</v>
      </c>
      <c r="BO14" s="23" t="s">
        <v>47</v>
      </c>
      <c r="BP14" s="23" t="s">
        <v>48</v>
      </c>
      <c r="BQ14" s="23" t="s">
        <v>49</v>
      </c>
      <c r="BR14" s="23" t="s">
        <v>50</v>
      </c>
      <c r="BS14" s="23" t="s">
        <v>51</v>
      </c>
    </row>
    <row r="15" customFormat="false" ht="18" hidden="false" customHeight="true" outlineLevel="0" collapsed="false">
      <c r="A15" s="25" t="s">
        <v>94</v>
      </c>
      <c r="B15" s="25"/>
      <c r="C15" s="25"/>
      <c r="D15" s="25"/>
      <c r="E15" s="25"/>
      <c r="F15" s="25"/>
      <c r="G15" s="25"/>
      <c r="H15" s="25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7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</row>
    <row r="16" customFormat="false" ht="15" hidden="false" customHeight="false" outlineLevel="0" collapsed="false">
      <c r="A16" s="28" t="n">
        <v>1</v>
      </c>
      <c r="B16" s="29" t="s">
        <v>95</v>
      </c>
      <c r="C16" s="30" t="s">
        <v>96</v>
      </c>
      <c r="D16" s="31" t="s">
        <v>42</v>
      </c>
      <c r="E16" s="31" t="s">
        <v>42</v>
      </c>
      <c r="F16" s="31" t="n">
        <v>5</v>
      </c>
      <c r="G16" s="28" t="s">
        <v>97</v>
      </c>
      <c r="H16" s="31" t="n">
        <v>5</v>
      </c>
      <c r="I16" s="28" t="s">
        <v>97</v>
      </c>
      <c r="J16" s="13"/>
      <c r="AR16" s="32"/>
    </row>
    <row r="17" customFormat="false" ht="15" hidden="false" customHeight="false" outlineLevel="0" collapsed="false">
      <c r="A17" s="28" t="n">
        <v>2</v>
      </c>
      <c r="B17" s="29" t="s">
        <v>98</v>
      </c>
      <c r="C17" s="30" t="s">
        <v>99</v>
      </c>
      <c r="D17" s="31" t="s">
        <v>43</v>
      </c>
      <c r="E17" s="31" t="s">
        <v>45</v>
      </c>
      <c r="F17" s="31" t="n">
        <v>15</v>
      </c>
      <c r="G17" s="28" t="s">
        <v>100</v>
      </c>
      <c r="H17" s="31" t="n">
        <v>3</v>
      </c>
      <c r="I17" s="28" t="s">
        <v>97</v>
      </c>
      <c r="K17" s="13"/>
      <c r="L17" s="13"/>
      <c r="M17" s="13"/>
      <c r="AR17" s="32"/>
    </row>
    <row r="18" customFormat="false" ht="15" hidden="false" customHeight="false" outlineLevel="0" collapsed="false">
      <c r="A18" s="28" t="n">
        <v>3</v>
      </c>
      <c r="B18" s="29" t="s">
        <v>101</v>
      </c>
      <c r="C18" s="30" t="s">
        <v>102</v>
      </c>
      <c r="D18" s="31" t="s">
        <v>46</v>
      </c>
      <c r="E18" s="31" t="s">
        <v>49</v>
      </c>
      <c r="F18" s="31" t="n">
        <v>20</v>
      </c>
      <c r="G18" s="28" t="s">
        <v>103</v>
      </c>
      <c r="H18" s="31" t="n">
        <v>3</v>
      </c>
      <c r="I18" s="28" t="s">
        <v>97</v>
      </c>
      <c r="N18" s="13"/>
      <c r="O18" s="13"/>
      <c r="P18" s="13"/>
      <c r="Q18" s="13"/>
      <c r="AR18" s="32"/>
    </row>
    <row r="19" customFormat="false" ht="15" hidden="false" customHeight="false" outlineLevel="0" collapsed="false">
      <c r="A19" s="28" t="n">
        <v>4</v>
      </c>
      <c r="B19" s="29" t="s">
        <v>104</v>
      </c>
      <c r="C19" s="30" t="s">
        <v>105</v>
      </c>
      <c r="D19" s="31" t="s">
        <v>50</v>
      </c>
      <c r="E19" s="31" t="s">
        <v>53</v>
      </c>
      <c r="F19" s="31" t="n">
        <v>20</v>
      </c>
      <c r="G19" s="28" t="s">
        <v>106</v>
      </c>
      <c r="H19" s="31" t="n">
        <v>3</v>
      </c>
      <c r="I19" s="28" t="s">
        <v>97</v>
      </c>
      <c r="R19" s="13"/>
      <c r="S19" s="13"/>
      <c r="T19" s="13"/>
      <c r="U19" s="13"/>
      <c r="AR19" s="32"/>
    </row>
    <row r="20" customFormat="false" ht="15" hidden="false" customHeight="false" outlineLevel="0" collapsed="false">
      <c r="A20" s="28" t="n">
        <v>5</v>
      </c>
      <c r="B20" s="29" t="s">
        <v>104</v>
      </c>
      <c r="C20" s="30" t="s">
        <v>107</v>
      </c>
      <c r="D20" s="31" t="s">
        <v>54</v>
      </c>
      <c r="E20" s="31" t="s">
        <v>57</v>
      </c>
      <c r="F20" s="31" t="n">
        <v>20</v>
      </c>
      <c r="G20" s="28" t="s">
        <v>108</v>
      </c>
      <c r="H20" s="31" t="n">
        <v>3</v>
      </c>
      <c r="I20" s="28" t="s">
        <v>97</v>
      </c>
      <c r="V20" s="13"/>
      <c r="W20" s="33"/>
      <c r="X20" s="13"/>
      <c r="Y20" s="13"/>
      <c r="AR20" s="32"/>
    </row>
    <row r="21" customFormat="false" ht="15" hidden="false" customHeight="false" outlineLevel="0" collapsed="false">
      <c r="A21" s="28" t="n">
        <v>6</v>
      </c>
      <c r="B21" s="29" t="s">
        <v>104</v>
      </c>
      <c r="C21" s="30" t="s">
        <v>109</v>
      </c>
      <c r="D21" s="31" t="s">
        <v>58</v>
      </c>
      <c r="E21" s="31" t="s">
        <v>60</v>
      </c>
      <c r="F21" s="31" t="n">
        <v>15</v>
      </c>
      <c r="G21" s="28" t="s">
        <v>110</v>
      </c>
      <c r="H21" s="31" t="n">
        <v>3</v>
      </c>
      <c r="I21" s="28" t="s">
        <v>97</v>
      </c>
      <c r="Z21" s="13"/>
      <c r="AA21" s="13"/>
      <c r="AB21" s="33"/>
      <c r="AR21" s="32"/>
    </row>
    <row r="22" customFormat="false" ht="15" hidden="false" customHeight="false" outlineLevel="0" collapsed="false">
      <c r="A22" s="28" t="n">
        <v>7</v>
      </c>
      <c r="B22" s="29" t="s">
        <v>104</v>
      </c>
      <c r="C22" s="30" t="s">
        <v>111</v>
      </c>
      <c r="D22" s="31" t="s">
        <v>61</v>
      </c>
      <c r="E22" s="31" t="s">
        <v>63</v>
      </c>
      <c r="F22" s="31" t="n">
        <v>15</v>
      </c>
      <c r="G22" s="28" t="s">
        <v>112</v>
      </c>
      <c r="H22" s="31" t="n">
        <v>3</v>
      </c>
      <c r="I22" s="28" t="s">
        <v>97</v>
      </c>
      <c r="AC22" s="13"/>
      <c r="AD22" s="13"/>
      <c r="AE22" s="33"/>
      <c r="AR22" s="32"/>
    </row>
    <row r="23" customFormat="false" ht="15" hidden="false" customHeight="false" outlineLevel="0" collapsed="false">
      <c r="A23" s="28" t="n">
        <v>8</v>
      </c>
      <c r="B23" s="29" t="s">
        <v>113</v>
      </c>
      <c r="C23" s="30" t="s">
        <v>114</v>
      </c>
      <c r="D23" s="31" t="s">
        <v>64</v>
      </c>
      <c r="E23" s="31" t="s">
        <v>65</v>
      </c>
      <c r="F23" s="31" t="n">
        <v>10</v>
      </c>
      <c r="G23" s="28" t="s">
        <v>115</v>
      </c>
      <c r="H23" s="31" t="n">
        <v>5</v>
      </c>
      <c r="I23" s="28" t="s">
        <v>97</v>
      </c>
      <c r="AF23" s="13"/>
      <c r="AG23" s="13"/>
      <c r="AR23" s="32"/>
    </row>
    <row r="24" customFormat="false" ht="18" hidden="false" customHeight="true" outlineLevel="0" collapsed="false">
      <c r="A24" s="34" t="s">
        <v>116</v>
      </c>
      <c r="B24" s="34"/>
      <c r="C24" s="34"/>
      <c r="D24" s="34"/>
      <c r="E24" s="34"/>
      <c r="F24" s="34"/>
      <c r="G24" s="34"/>
      <c r="H24" s="34"/>
      <c r="I24" s="34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7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customFormat="false" ht="15" hidden="false" customHeight="false" outlineLevel="0" collapsed="false">
      <c r="A25" s="28" t="n">
        <v>9</v>
      </c>
      <c r="B25" s="29" t="s">
        <v>117</v>
      </c>
      <c r="C25" s="30" t="s">
        <v>118</v>
      </c>
      <c r="D25" s="31" t="s">
        <v>66</v>
      </c>
      <c r="E25" s="31" t="s">
        <v>72</v>
      </c>
      <c r="F25" s="31" t="n">
        <v>35</v>
      </c>
      <c r="G25" s="28" t="s">
        <v>119</v>
      </c>
      <c r="H25" s="31" t="n">
        <v>5</v>
      </c>
      <c r="I25" s="28" t="s">
        <v>97</v>
      </c>
      <c r="AH25" s="15"/>
      <c r="AI25" s="35"/>
      <c r="AJ25" s="15"/>
      <c r="AK25" s="15"/>
      <c r="AL25" s="15"/>
      <c r="AM25" s="35"/>
      <c r="AN25" s="15"/>
      <c r="AR25" s="32"/>
    </row>
    <row r="26" customFormat="false" ht="15" hidden="false" customHeight="false" outlineLevel="0" collapsed="false">
      <c r="A26" s="28" t="n">
        <v>10</v>
      </c>
      <c r="B26" s="29" t="s">
        <v>120</v>
      </c>
      <c r="C26" s="30" t="s">
        <v>121</v>
      </c>
      <c r="D26" s="31" t="s">
        <v>75</v>
      </c>
      <c r="E26" s="31" t="s">
        <v>77</v>
      </c>
      <c r="F26" s="31" t="n">
        <v>15</v>
      </c>
      <c r="G26" s="28" t="s">
        <v>117</v>
      </c>
      <c r="H26" s="36" t="s">
        <v>122</v>
      </c>
      <c r="I26" s="37" t="s">
        <v>123</v>
      </c>
      <c r="AQ26" s="38"/>
      <c r="AR26" s="39"/>
      <c r="AS26" s="38"/>
    </row>
    <row r="27" customFormat="false" ht="15" hidden="false" customHeight="false" outlineLevel="0" collapsed="false">
      <c r="A27" s="28" t="n">
        <v>11</v>
      </c>
      <c r="B27" s="29" t="s">
        <v>124</v>
      </c>
      <c r="C27" s="30" t="s">
        <v>125</v>
      </c>
      <c r="D27" s="31" t="s">
        <v>78</v>
      </c>
      <c r="E27" s="31" t="s">
        <v>80</v>
      </c>
      <c r="F27" s="31" t="n">
        <v>15</v>
      </c>
      <c r="G27" s="28" t="s">
        <v>126</v>
      </c>
      <c r="H27" s="36" t="s">
        <v>122</v>
      </c>
      <c r="I27" s="37" t="s">
        <v>123</v>
      </c>
      <c r="AR27" s="32"/>
      <c r="AT27" s="38"/>
      <c r="AU27" s="38"/>
      <c r="AV27" s="38"/>
    </row>
    <row r="28" customFormat="false" ht="18" hidden="false" customHeight="true" outlineLevel="0" collapsed="false">
      <c r="A28" s="40" t="s">
        <v>127</v>
      </c>
      <c r="B28" s="40"/>
      <c r="C28" s="40"/>
      <c r="D28" s="40"/>
      <c r="E28" s="40"/>
      <c r="F28" s="40"/>
      <c r="G28" s="40"/>
      <c r="H28" s="40"/>
      <c r="I28" s="40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7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customFormat="false" ht="15" hidden="false" customHeight="false" outlineLevel="0" collapsed="false">
      <c r="A29" s="28" t="n">
        <v>12</v>
      </c>
      <c r="B29" s="29" t="s">
        <v>128</v>
      </c>
      <c r="C29" s="30" t="s">
        <v>129</v>
      </c>
      <c r="D29" s="31" t="s">
        <v>81</v>
      </c>
      <c r="E29" s="31" t="s">
        <v>85</v>
      </c>
      <c r="F29" s="31" t="n">
        <v>25</v>
      </c>
      <c r="G29" s="28" t="s">
        <v>130</v>
      </c>
      <c r="H29" s="31" t="n">
        <v>2</v>
      </c>
      <c r="I29" s="28" t="s">
        <v>97</v>
      </c>
      <c r="AR29" s="32"/>
      <c r="AW29" s="16"/>
      <c r="AX29" s="16"/>
      <c r="AY29" s="16"/>
      <c r="AZ29" s="16"/>
      <c r="BA29" s="16"/>
    </row>
    <row r="30" customFormat="false" ht="15" hidden="false" customHeight="false" outlineLevel="0" collapsed="false">
      <c r="A30" s="28" t="n">
        <v>13</v>
      </c>
      <c r="B30" s="29" t="s">
        <v>131</v>
      </c>
      <c r="C30" s="30" t="s">
        <v>132</v>
      </c>
      <c r="D30" s="31" t="s">
        <v>85</v>
      </c>
      <c r="E30" s="31" t="s">
        <v>90</v>
      </c>
      <c r="F30" s="31" t="n">
        <v>30</v>
      </c>
      <c r="G30" s="28" t="s">
        <v>133</v>
      </c>
      <c r="H30" s="31" t="n">
        <v>3</v>
      </c>
      <c r="I30" s="28" t="s">
        <v>97</v>
      </c>
      <c r="AR30" s="32"/>
      <c r="BA30" s="16"/>
      <c r="BB30" s="16"/>
      <c r="BC30" s="16"/>
      <c r="BD30" s="16"/>
      <c r="BE30" s="16"/>
      <c r="BF30" s="16"/>
    </row>
    <row r="31" customFormat="false" ht="15" hidden="false" customHeight="false" outlineLevel="0" collapsed="false">
      <c r="A31" s="28" t="n">
        <v>14</v>
      </c>
      <c r="B31" s="29" t="s">
        <v>134</v>
      </c>
      <c r="C31" s="30" t="s">
        <v>135</v>
      </c>
      <c r="D31" s="31" t="s">
        <v>85</v>
      </c>
      <c r="E31" s="31" t="s">
        <v>90</v>
      </c>
      <c r="F31" s="31" t="n">
        <v>30</v>
      </c>
      <c r="G31" s="28" t="s">
        <v>133</v>
      </c>
      <c r="H31" s="31" t="n">
        <v>3</v>
      </c>
      <c r="I31" s="28" t="s">
        <v>97</v>
      </c>
      <c r="AR31" s="32"/>
      <c r="BA31" s="16"/>
      <c r="BB31" s="16"/>
      <c r="BC31" s="16"/>
      <c r="BD31" s="16"/>
      <c r="BE31" s="16"/>
      <c r="BF31" s="16"/>
    </row>
    <row r="32" customFormat="false" ht="15" hidden="false" customHeight="false" outlineLevel="0" collapsed="false">
      <c r="A32" s="28" t="n">
        <v>15</v>
      </c>
      <c r="B32" s="29" t="s">
        <v>136</v>
      </c>
      <c r="C32" s="30" t="s">
        <v>137</v>
      </c>
      <c r="D32" s="31" t="s">
        <v>90</v>
      </c>
      <c r="E32" s="31" t="s">
        <v>42</v>
      </c>
      <c r="F32" s="31" t="n">
        <v>20</v>
      </c>
      <c r="G32" s="28" t="s">
        <v>138</v>
      </c>
      <c r="H32" s="31" t="n">
        <v>4</v>
      </c>
      <c r="I32" s="28" t="s">
        <v>97</v>
      </c>
      <c r="AR32" s="32"/>
      <c r="BF32" s="16"/>
      <c r="BG32" s="16"/>
      <c r="BH32" s="16"/>
      <c r="BI32" s="16"/>
      <c r="BJ32" s="16"/>
    </row>
    <row r="33" customFormat="false" ht="15" hidden="false" customHeight="false" outlineLevel="0" collapsed="false">
      <c r="A33" s="28" t="n">
        <v>16</v>
      </c>
      <c r="B33" s="29" t="s">
        <v>139</v>
      </c>
      <c r="C33" s="30" t="s">
        <v>140</v>
      </c>
      <c r="D33" s="31" t="s">
        <v>42</v>
      </c>
      <c r="E33" s="31" t="s">
        <v>45</v>
      </c>
      <c r="F33" s="31" t="n">
        <v>15</v>
      </c>
      <c r="G33" s="28" t="s">
        <v>141</v>
      </c>
      <c r="H33" s="31" t="n">
        <v>5</v>
      </c>
      <c r="I33" s="28" t="s">
        <v>97</v>
      </c>
      <c r="AR33" s="32"/>
      <c r="BJ33" s="16"/>
      <c r="BK33" s="16"/>
      <c r="BL33" s="16"/>
      <c r="BM33" s="16"/>
    </row>
    <row r="34" customFormat="false" ht="18" hidden="false" customHeight="true" outlineLevel="0" collapsed="false">
      <c r="A34" s="41" t="s">
        <v>142</v>
      </c>
      <c r="B34" s="41"/>
      <c r="C34" s="41"/>
      <c r="D34" s="41"/>
      <c r="E34" s="41"/>
      <c r="F34" s="41"/>
      <c r="G34" s="41"/>
      <c r="H34" s="41"/>
      <c r="I34" s="41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</row>
    <row r="35" customFormat="false" ht="15" hidden="false" customHeight="false" outlineLevel="0" collapsed="false">
      <c r="A35" s="28" t="n">
        <v>17</v>
      </c>
      <c r="B35" s="29" t="s">
        <v>143</v>
      </c>
      <c r="C35" s="30" t="s">
        <v>144</v>
      </c>
      <c r="D35" s="31" t="s">
        <v>45</v>
      </c>
      <c r="E35" s="31" t="s">
        <v>48</v>
      </c>
      <c r="F35" s="31" t="n">
        <v>15</v>
      </c>
      <c r="G35" s="28" t="s">
        <v>145</v>
      </c>
      <c r="H35" s="31" t="n">
        <v>4</v>
      </c>
      <c r="I35" s="28" t="s">
        <v>97</v>
      </c>
      <c r="AR35" s="32"/>
      <c r="BM35" s="17"/>
      <c r="BN35" s="17"/>
      <c r="BO35" s="17"/>
      <c r="BP35" s="17"/>
    </row>
    <row r="36" customFormat="false" ht="15" hidden="false" customHeight="false" outlineLevel="0" collapsed="false">
      <c r="A36" s="28" t="n">
        <v>18</v>
      </c>
      <c r="B36" s="29" t="s">
        <v>146</v>
      </c>
      <c r="C36" s="30" t="s">
        <v>147</v>
      </c>
      <c r="D36" s="31" t="s">
        <v>48</v>
      </c>
      <c r="E36" s="31" t="s">
        <v>49</v>
      </c>
      <c r="F36" s="31" t="n">
        <v>5</v>
      </c>
      <c r="G36" s="28" t="s">
        <v>143</v>
      </c>
      <c r="H36" s="31" t="n">
        <v>3</v>
      </c>
      <c r="I36" s="28" t="s">
        <v>97</v>
      </c>
      <c r="AR36" s="32"/>
      <c r="BP36" s="17"/>
      <c r="BQ36" s="17"/>
    </row>
    <row r="37" customFormat="false" ht="15" hidden="false" customHeight="false" outlineLevel="0" collapsed="false">
      <c r="A37" s="28" t="n">
        <v>19</v>
      </c>
      <c r="B37" s="29" t="s">
        <v>148</v>
      </c>
      <c r="C37" s="30" t="s">
        <v>149</v>
      </c>
      <c r="D37" s="31" t="s">
        <v>49</v>
      </c>
      <c r="E37" s="31" t="s">
        <v>50</v>
      </c>
      <c r="F37" s="31" t="n">
        <v>10</v>
      </c>
      <c r="G37" s="28" t="s">
        <v>150</v>
      </c>
      <c r="H37" s="31" t="n">
        <v>2</v>
      </c>
      <c r="I37" s="28" t="s">
        <v>97</v>
      </c>
      <c r="AR37" s="32"/>
      <c r="BQ37" s="17"/>
      <c r="BR37" s="17"/>
    </row>
    <row r="38" customFormat="false" ht="15" hidden="false" customHeight="false" outlineLevel="0" collapsed="false">
      <c r="A38" s="28" t="n">
        <v>20</v>
      </c>
      <c r="B38" s="29" t="s">
        <v>148</v>
      </c>
      <c r="C38" s="30" t="s">
        <v>151</v>
      </c>
      <c r="D38" s="31" t="s">
        <v>50</v>
      </c>
      <c r="E38" s="31" t="s">
        <v>51</v>
      </c>
      <c r="F38" s="31" t="n">
        <v>5</v>
      </c>
      <c r="G38" s="28" t="s">
        <v>148</v>
      </c>
      <c r="H38" s="36" t="s">
        <v>122</v>
      </c>
      <c r="I38" s="28" t="s">
        <v>97</v>
      </c>
      <c r="AR38" s="32"/>
      <c r="BR38" s="17"/>
      <c r="BS38" s="17"/>
    </row>
    <row r="39" customFormat="false" ht="18" hidden="false" customHeight="true" outlineLevel="0" collapsed="false">
      <c r="A39" s="42" t="s">
        <v>152</v>
      </c>
      <c r="B39" s="42"/>
      <c r="C39" s="42"/>
      <c r="D39" s="42"/>
      <c r="E39" s="42"/>
      <c r="F39" s="42"/>
      <c r="G39" s="42"/>
      <c r="H39" s="42"/>
      <c r="I39" s="42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7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</row>
    <row r="40" customFormat="false" ht="15" hidden="false" customHeight="false" outlineLevel="0" collapsed="false">
      <c r="A40" s="28" t="n">
        <v>21</v>
      </c>
      <c r="B40" s="29" t="s">
        <v>28</v>
      </c>
      <c r="C40" s="30" t="s">
        <v>153</v>
      </c>
      <c r="D40" s="31" t="s">
        <v>51</v>
      </c>
      <c r="E40" s="31" t="s">
        <v>51</v>
      </c>
      <c r="F40" s="31" t="n">
        <v>1</v>
      </c>
      <c r="G40" s="28" t="s">
        <v>154</v>
      </c>
      <c r="H40" s="36" t="s">
        <v>122</v>
      </c>
      <c r="I40" s="28" t="s">
        <v>97</v>
      </c>
      <c r="AR40" s="32"/>
      <c r="BS40" s="18"/>
    </row>
    <row r="42" customFormat="false" ht="36" hidden="false" customHeight="true" outlineLevel="0" collapsed="false">
      <c r="A42" s="43" t="s">
        <v>155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</row>
  </sheetData>
  <mergeCells count="23">
    <mergeCell ref="D2:Z2"/>
    <mergeCell ref="D3:Z3"/>
    <mergeCell ref="D4:Z4"/>
    <mergeCell ref="B5:D5"/>
    <mergeCell ref="F5:I5"/>
    <mergeCell ref="B6:D6"/>
    <mergeCell ref="F6:I6"/>
    <mergeCell ref="B7:D7"/>
    <mergeCell ref="F7:I7"/>
    <mergeCell ref="A9:C9"/>
    <mergeCell ref="D9:E9"/>
    <mergeCell ref="F9:G9"/>
    <mergeCell ref="H9:I9"/>
    <mergeCell ref="A10:C10"/>
    <mergeCell ref="D10:E10"/>
    <mergeCell ref="F10:G10"/>
    <mergeCell ref="H10:I10"/>
    <mergeCell ref="A15:I15"/>
    <mergeCell ref="A24:I24"/>
    <mergeCell ref="A28:I28"/>
    <mergeCell ref="A34:I34"/>
    <mergeCell ref="A39:I39"/>
    <mergeCell ref="A42:V42"/>
  </mergeCells>
  <printOptions headings="false" gridLines="false" gridLinesSet="true" horizontalCentered="true" verticalCentered="false"/>
  <pageMargins left="0.3" right="0.3" top="0.4" bottom="0.4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9" ySplit="14" topLeftCell="J15" activePane="bottomRight" state="frozen"/>
      <selection pane="topLeft" activeCell="A1" activeCellId="0" sqref="A1"/>
      <selection pane="topRight" activeCell="J1" activeCellId="0" sqref="J1"/>
      <selection pane="bottomLeft" activeCell="A15" activeCellId="0" sqref="A1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3" min="3" style="0" width="32"/>
    <col collapsed="false" customWidth="true" hidden="false" outlineLevel="0" max="6" min="4" style="0" width="7"/>
    <col collapsed="false" customWidth="true" hidden="false" outlineLevel="0" max="7" min="7" style="0" width="11"/>
    <col collapsed="false" customWidth="true" hidden="false" outlineLevel="0" max="8" min="8" style="0" width="8"/>
    <col collapsed="false" customWidth="true" hidden="false" outlineLevel="0" max="9" min="9" style="0" width="12"/>
    <col collapsed="false" customWidth="true" hidden="false" outlineLevel="0" max="71" min="10" style="0" width="3.5"/>
  </cols>
  <sheetData>
    <row r="1" customFormat="false" ht="18" hidden="false" customHeight="true" outlineLevel="0" collapsed="false"/>
    <row r="2" customFormat="false" ht="21.75" hidden="false" customHeight="true" outlineLevel="0" collapsed="false">
      <c r="D2" s="1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5.75" hidden="false" customHeight="true" outlineLevel="0" collapsed="false">
      <c r="D3" s="2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9.5" hidden="false" customHeight="true" outlineLevel="0" collapsed="false">
      <c r="D4" s="3" t="s">
        <v>156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8" hidden="false" customHeight="true" outlineLevel="0" collapsed="false">
      <c r="A5" s="4" t="s">
        <v>3</v>
      </c>
      <c r="B5" s="5" t="s">
        <v>4</v>
      </c>
      <c r="C5" s="5"/>
      <c r="D5" s="5"/>
      <c r="E5" s="4" t="s">
        <v>5</v>
      </c>
      <c r="F5" s="5" t="s">
        <v>6</v>
      </c>
      <c r="G5" s="5"/>
      <c r="H5" s="5"/>
      <c r="I5" s="5"/>
    </row>
    <row r="6" customFormat="false" ht="18" hidden="false" customHeight="true" outlineLevel="0" collapsed="false">
      <c r="A6" s="4" t="s">
        <v>7</v>
      </c>
      <c r="B6" s="5" t="s">
        <v>8</v>
      </c>
      <c r="C6" s="5"/>
      <c r="D6" s="5"/>
      <c r="E6" s="4" t="s">
        <v>9</v>
      </c>
      <c r="F6" s="5" t="s">
        <v>10</v>
      </c>
      <c r="G6" s="5"/>
      <c r="H6" s="5"/>
      <c r="I6" s="5"/>
    </row>
    <row r="7" customFormat="false" ht="18" hidden="false" customHeight="true" outlineLevel="0" collapsed="false">
      <c r="A7" s="4" t="s">
        <v>11</v>
      </c>
      <c r="B7" s="5" t="s">
        <v>12</v>
      </c>
      <c r="C7" s="5"/>
      <c r="D7" s="5"/>
      <c r="E7" s="4" t="s">
        <v>13</v>
      </c>
      <c r="F7" s="5" t="s">
        <v>14</v>
      </c>
      <c r="G7" s="5"/>
      <c r="H7" s="5"/>
      <c r="I7" s="5"/>
    </row>
    <row r="9" customFormat="false" ht="15.75" hidden="false" customHeight="true" outlineLevel="0" collapsed="false">
      <c r="A9" s="6" t="s">
        <v>15</v>
      </c>
      <c r="B9" s="6"/>
      <c r="C9" s="6"/>
      <c r="D9" s="7" t="s">
        <v>157</v>
      </c>
      <c r="E9" s="7"/>
      <c r="F9" s="7" t="s">
        <v>158</v>
      </c>
      <c r="G9" s="7"/>
      <c r="H9" s="44" t="s">
        <v>159</v>
      </c>
      <c r="I9" s="44"/>
    </row>
    <row r="10" customFormat="false" ht="27.75" hidden="false" customHeight="true" outlineLevel="0" collapsed="false">
      <c r="A10" s="9" t="s">
        <v>19</v>
      </c>
      <c r="B10" s="9"/>
      <c r="C10" s="9"/>
      <c r="D10" s="10" t="s">
        <v>20</v>
      </c>
      <c r="E10" s="10"/>
      <c r="F10" s="10" t="s">
        <v>160</v>
      </c>
      <c r="G10" s="10"/>
      <c r="H10" s="45" t="s">
        <v>161</v>
      </c>
      <c r="I10" s="45"/>
    </row>
    <row r="12" customFormat="false" ht="18" hidden="false" customHeight="true" outlineLevel="0" collapsed="false">
      <c r="A12" s="12" t="s">
        <v>23</v>
      </c>
      <c r="B12" s="13"/>
      <c r="C12" s="14" t="s">
        <v>24</v>
      </c>
      <c r="D12" s="15"/>
      <c r="E12" s="14" t="s">
        <v>25</v>
      </c>
      <c r="F12" s="16"/>
      <c r="G12" s="14" t="s">
        <v>26</v>
      </c>
      <c r="H12" s="17"/>
      <c r="I12" s="14" t="s">
        <v>27</v>
      </c>
      <c r="J12" s="18"/>
      <c r="K12" s="14" t="s">
        <v>28</v>
      </c>
      <c r="L12" s="46"/>
      <c r="M12" s="14" t="s">
        <v>162</v>
      </c>
    </row>
    <row r="13" customFormat="false" ht="15.75" hidden="false" customHeight="true" outlineLevel="0" collapsed="false">
      <c r="J13" s="20" t="s">
        <v>30</v>
      </c>
      <c r="Z13" s="20" t="s">
        <v>31</v>
      </c>
      <c r="AR13" s="21" t="s">
        <v>32</v>
      </c>
    </row>
    <row r="14" customFormat="false" ht="27.75" hidden="false" customHeight="true" outlineLevel="0" collapsed="false">
      <c r="A14" s="22" t="s">
        <v>33</v>
      </c>
      <c r="B14" s="22" t="s">
        <v>34</v>
      </c>
      <c r="C14" s="22" t="s">
        <v>35</v>
      </c>
      <c r="D14" s="22" t="s">
        <v>36</v>
      </c>
      <c r="E14" s="22" t="s">
        <v>37</v>
      </c>
      <c r="F14" s="22" t="s">
        <v>38</v>
      </c>
      <c r="G14" s="22" t="s">
        <v>39</v>
      </c>
      <c r="H14" s="22" t="s">
        <v>40</v>
      </c>
      <c r="I14" s="22" t="s">
        <v>163</v>
      </c>
      <c r="J14" s="23" t="s">
        <v>42</v>
      </c>
      <c r="K14" s="23" t="s">
        <v>43</v>
      </c>
      <c r="L14" s="23" t="s">
        <v>44</v>
      </c>
      <c r="M14" s="23" t="s">
        <v>45</v>
      </c>
      <c r="N14" s="23" t="s">
        <v>46</v>
      </c>
      <c r="O14" s="23" t="s">
        <v>47</v>
      </c>
      <c r="P14" s="23" t="s">
        <v>48</v>
      </c>
      <c r="Q14" s="23" t="s">
        <v>49</v>
      </c>
      <c r="R14" s="23" t="s">
        <v>50</v>
      </c>
      <c r="S14" s="23" t="s">
        <v>51</v>
      </c>
      <c r="T14" s="23" t="s">
        <v>52</v>
      </c>
      <c r="U14" s="23" t="s">
        <v>53</v>
      </c>
      <c r="V14" s="23" t="s">
        <v>54</v>
      </c>
      <c r="W14" s="23" t="s">
        <v>55</v>
      </c>
      <c r="X14" s="23" t="s">
        <v>56</v>
      </c>
      <c r="Y14" s="23" t="s">
        <v>57</v>
      </c>
      <c r="Z14" s="23" t="s">
        <v>58</v>
      </c>
      <c r="AA14" s="23" t="s">
        <v>59</v>
      </c>
      <c r="AB14" s="23" t="s">
        <v>60</v>
      </c>
      <c r="AC14" s="23" t="s">
        <v>61</v>
      </c>
      <c r="AD14" s="23" t="s">
        <v>62</v>
      </c>
      <c r="AE14" s="23" t="s">
        <v>63</v>
      </c>
      <c r="AF14" s="23" t="s">
        <v>64</v>
      </c>
      <c r="AG14" s="23" t="s">
        <v>65</v>
      </c>
      <c r="AH14" s="23" t="s">
        <v>66</v>
      </c>
      <c r="AI14" s="23" t="s">
        <v>67</v>
      </c>
      <c r="AJ14" s="23" t="s">
        <v>68</v>
      </c>
      <c r="AK14" s="23" t="s">
        <v>69</v>
      </c>
      <c r="AL14" s="23" t="s">
        <v>70</v>
      </c>
      <c r="AM14" s="23" t="s">
        <v>71</v>
      </c>
      <c r="AN14" s="23" t="s">
        <v>72</v>
      </c>
      <c r="AO14" s="23" t="s">
        <v>73</v>
      </c>
      <c r="AP14" s="23" t="s">
        <v>74</v>
      </c>
      <c r="AQ14" s="23" t="s">
        <v>75</v>
      </c>
      <c r="AR14" s="24" t="s">
        <v>76</v>
      </c>
      <c r="AS14" s="23" t="s">
        <v>77</v>
      </c>
      <c r="AT14" s="23" t="s">
        <v>78</v>
      </c>
      <c r="AU14" s="23" t="s">
        <v>79</v>
      </c>
      <c r="AV14" s="23" t="s">
        <v>80</v>
      </c>
      <c r="AW14" s="23" t="s">
        <v>81</v>
      </c>
      <c r="AX14" s="23" t="s">
        <v>82</v>
      </c>
      <c r="AY14" s="23" t="s">
        <v>83</v>
      </c>
      <c r="AZ14" s="23" t="s">
        <v>84</v>
      </c>
      <c r="BA14" s="23" t="s">
        <v>85</v>
      </c>
      <c r="BB14" s="23" t="s">
        <v>86</v>
      </c>
      <c r="BC14" s="23" t="s">
        <v>87</v>
      </c>
      <c r="BD14" s="23" t="s">
        <v>88</v>
      </c>
      <c r="BE14" s="23" t="s">
        <v>89</v>
      </c>
      <c r="BF14" s="23" t="s">
        <v>90</v>
      </c>
      <c r="BG14" s="23" t="s">
        <v>91</v>
      </c>
      <c r="BH14" s="23" t="s">
        <v>92</v>
      </c>
      <c r="BI14" s="23" t="s">
        <v>93</v>
      </c>
      <c r="BJ14" s="23" t="s">
        <v>42</v>
      </c>
      <c r="BK14" s="23" t="s">
        <v>43</v>
      </c>
      <c r="BL14" s="23" t="s">
        <v>44</v>
      </c>
      <c r="BM14" s="23" t="s">
        <v>45</v>
      </c>
      <c r="BN14" s="23" t="s">
        <v>46</v>
      </c>
      <c r="BO14" s="23" t="s">
        <v>47</v>
      </c>
      <c r="BP14" s="23" t="s">
        <v>48</v>
      </c>
      <c r="BQ14" s="23" t="s">
        <v>49</v>
      </c>
      <c r="BR14" s="23" t="s">
        <v>50</v>
      </c>
      <c r="BS14" s="23" t="s">
        <v>51</v>
      </c>
    </row>
    <row r="15" customFormat="false" ht="18" hidden="false" customHeight="true" outlineLevel="0" collapsed="false">
      <c r="A15" s="25" t="s">
        <v>94</v>
      </c>
      <c r="B15" s="25"/>
      <c r="C15" s="25"/>
      <c r="D15" s="25"/>
      <c r="E15" s="25"/>
      <c r="F15" s="25"/>
      <c r="G15" s="25"/>
      <c r="H15" s="25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7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</row>
    <row r="16" customFormat="false" ht="15" hidden="false" customHeight="false" outlineLevel="0" collapsed="false">
      <c r="A16" s="28" t="n">
        <v>1</v>
      </c>
      <c r="B16" s="29" t="s">
        <v>95</v>
      </c>
      <c r="C16" s="30" t="s">
        <v>96</v>
      </c>
      <c r="D16" s="31" t="s">
        <v>42</v>
      </c>
      <c r="E16" s="31" t="s">
        <v>42</v>
      </c>
      <c r="F16" s="31" t="n">
        <v>5</v>
      </c>
      <c r="G16" s="28" t="s">
        <v>97</v>
      </c>
      <c r="H16" s="31" t="n">
        <v>5</v>
      </c>
      <c r="I16" s="47" t="s">
        <v>164</v>
      </c>
      <c r="J16" s="13"/>
      <c r="AR16" s="32"/>
    </row>
    <row r="17" customFormat="false" ht="15" hidden="false" customHeight="false" outlineLevel="0" collapsed="false">
      <c r="A17" s="28" t="n">
        <v>2</v>
      </c>
      <c r="B17" s="29" t="s">
        <v>98</v>
      </c>
      <c r="C17" s="30" t="s">
        <v>99</v>
      </c>
      <c r="D17" s="31" t="s">
        <v>43</v>
      </c>
      <c r="E17" s="31" t="s">
        <v>45</v>
      </c>
      <c r="F17" s="31" t="n">
        <v>15</v>
      </c>
      <c r="G17" s="28" t="s">
        <v>100</v>
      </c>
      <c r="H17" s="31" t="n">
        <v>3</v>
      </c>
      <c r="I17" s="47" t="s">
        <v>164</v>
      </c>
      <c r="K17" s="13"/>
      <c r="L17" s="13"/>
      <c r="M17" s="13"/>
      <c r="AR17" s="32"/>
    </row>
    <row r="18" customFormat="false" ht="15" hidden="false" customHeight="false" outlineLevel="0" collapsed="false">
      <c r="A18" s="28" t="n">
        <v>3</v>
      </c>
      <c r="B18" s="29" t="s">
        <v>101</v>
      </c>
      <c r="C18" s="30" t="s">
        <v>102</v>
      </c>
      <c r="D18" s="31" t="s">
        <v>46</v>
      </c>
      <c r="E18" s="31" t="s">
        <v>49</v>
      </c>
      <c r="F18" s="31" t="n">
        <v>20</v>
      </c>
      <c r="G18" s="28" t="s">
        <v>103</v>
      </c>
      <c r="H18" s="31" t="n">
        <v>3</v>
      </c>
      <c r="I18" s="47" t="s">
        <v>164</v>
      </c>
      <c r="N18" s="13"/>
      <c r="O18" s="13"/>
      <c r="P18" s="13"/>
      <c r="Q18" s="13"/>
      <c r="AR18" s="32"/>
    </row>
    <row r="19" customFormat="false" ht="15" hidden="false" customHeight="false" outlineLevel="0" collapsed="false">
      <c r="A19" s="28" t="n">
        <v>4</v>
      </c>
      <c r="B19" s="29" t="s">
        <v>104</v>
      </c>
      <c r="C19" s="30" t="s">
        <v>105</v>
      </c>
      <c r="D19" s="31" t="s">
        <v>50</v>
      </c>
      <c r="E19" s="31" t="s">
        <v>53</v>
      </c>
      <c r="F19" s="31" t="n">
        <v>20</v>
      </c>
      <c r="G19" s="28" t="s">
        <v>106</v>
      </c>
      <c r="H19" s="31" t="n">
        <v>3</v>
      </c>
      <c r="I19" s="47" t="s">
        <v>164</v>
      </c>
      <c r="R19" s="13"/>
      <c r="S19" s="13"/>
      <c r="T19" s="13"/>
      <c r="U19" s="13"/>
      <c r="AR19" s="32"/>
    </row>
    <row r="20" customFormat="false" ht="15" hidden="false" customHeight="false" outlineLevel="0" collapsed="false">
      <c r="A20" s="28" t="n">
        <v>5</v>
      </c>
      <c r="B20" s="29" t="s">
        <v>104</v>
      </c>
      <c r="C20" s="30" t="s">
        <v>107</v>
      </c>
      <c r="D20" s="31" t="s">
        <v>54</v>
      </c>
      <c r="E20" s="31" t="s">
        <v>57</v>
      </c>
      <c r="F20" s="31" t="n">
        <v>20</v>
      </c>
      <c r="G20" s="28" t="s">
        <v>108</v>
      </c>
      <c r="H20" s="31" t="n">
        <v>3</v>
      </c>
      <c r="I20" s="47" t="s">
        <v>164</v>
      </c>
      <c r="V20" s="13"/>
      <c r="W20" s="13"/>
      <c r="X20" s="13"/>
      <c r="Y20" s="13"/>
      <c r="AR20" s="32"/>
    </row>
    <row r="21" customFormat="false" ht="15" hidden="false" customHeight="false" outlineLevel="0" collapsed="false">
      <c r="A21" s="28" t="n">
        <v>6</v>
      </c>
      <c r="B21" s="29" t="s">
        <v>104</v>
      </c>
      <c r="C21" s="30" t="s">
        <v>109</v>
      </c>
      <c r="D21" s="31" t="s">
        <v>58</v>
      </c>
      <c r="E21" s="31" t="s">
        <v>60</v>
      </c>
      <c r="F21" s="31" t="n">
        <v>15</v>
      </c>
      <c r="G21" s="28" t="s">
        <v>110</v>
      </c>
      <c r="H21" s="31" t="n">
        <v>3</v>
      </c>
      <c r="I21" s="47" t="s">
        <v>164</v>
      </c>
      <c r="Z21" s="13"/>
      <c r="AA21" s="13"/>
      <c r="AB21" s="13"/>
      <c r="AR21" s="32"/>
    </row>
    <row r="22" customFormat="false" ht="15" hidden="false" customHeight="false" outlineLevel="0" collapsed="false">
      <c r="A22" s="28" t="n">
        <v>7</v>
      </c>
      <c r="B22" s="29" t="s">
        <v>104</v>
      </c>
      <c r="C22" s="30" t="s">
        <v>111</v>
      </c>
      <c r="D22" s="31" t="s">
        <v>61</v>
      </c>
      <c r="E22" s="31" t="s">
        <v>63</v>
      </c>
      <c r="F22" s="31" t="n">
        <v>15</v>
      </c>
      <c r="G22" s="28" t="s">
        <v>112</v>
      </c>
      <c r="H22" s="31" t="n">
        <v>3</v>
      </c>
      <c r="I22" s="47" t="s">
        <v>164</v>
      </c>
      <c r="AC22" s="13"/>
      <c r="AD22" s="13"/>
      <c r="AE22" s="13"/>
      <c r="AR22" s="32"/>
    </row>
    <row r="23" customFormat="false" ht="15" hidden="false" customHeight="false" outlineLevel="0" collapsed="false">
      <c r="A23" s="28" t="n">
        <v>8</v>
      </c>
      <c r="B23" s="29" t="s">
        <v>113</v>
      </c>
      <c r="C23" s="30" t="s">
        <v>114</v>
      </c>
      <c r="D23" s="31" t="s">
        <v>64</v>
      </c>
      <c r="E23" s="31" t="s">
        <v>65</v>
      </c>
      <c r="F23" s="31" t="n">
        <v>10</v>
      </c>
      <c r="G23" s="28" t="s">
        <v>115</v>
      </c>
      <c r="H23" s="31" t="n">
        <v>5</v>
      </c>
      <c r="I23" s="47" t="s">
        <v>164</v>
      </c>
      <c r="AF23" s="13"/>
      <c r="AG23" s="13"/>
      <c r="AR23" s="32"/>
    </row>
    <row r="24" customFormat="false" ht="18" hidden="false" customHeight="true" outlineLevel="0" collapsed="false">
      <c r="A24" s="34" t="s">
        <v>116</v>
      </c>
      <c r="B24" s="34"/>
      <c r="C24" s="34"/>
      <c r="D24" s="34"/>
      <c r="E24" s="34"/>
      <c r="F24" s="34"/>
      <c r="G24" s="34"/>
      <c r="H24" s="34"/>
      <c r="I24" s="34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7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customFormat="false" ht="15" hidden="false" customHeight="false" outlineLevel="0" collapsed="false">
      <c r="A25" s="28" t="n">
        <v>9</v>
      </c>
      <c r="B25" s="29" t="s">
        <v>117</v>
      </c>
      <c r="C25" s="30" t="s">
        <v>118</v>
      </c>
      <c r="D25" s="31" t="s">
        <v>66</v>
      </c>
      <c r="E25" s="31" t="s">
        <v>72</v>
      </c>
      <c r="F25" s="31" t="n">
        <v>35</v>
      </c>
      <c r="G25" s="28" t="s">
        <v>119</v>
      </c>
      <c r="H25" s="31" t="n">
        <v>5</v>
      </c>
      <c r="I25" s="47" t="s">
        <v>164</v>
      </c>
      <c r="AH25" s="15"/>
      <c r="AI25" s="15"/>
      <c r="AJ25" s="15"/>
      <c r="AK25" s="15"/>
      <c r="AL25" s="15"/>
      <c r="AM25" s="15"/>
      <c r="AN25" s="15"/>
      <c r="AR25" s="32"/>
    </row>
    <row r="26" customFormat="false" ht="15" hidden="false" customHeight="false" outlineLevel="0" collapsed="false">
      <c r="A26" s="28" t="n">
        <v>10</v>
      </c>
      <c r="B26" s="29" t="s">
        <v>120</v>
      </c>
      <c r="C26" s="30" t="s">
        <v>165</v>
      </c>
      <c r="D26" s="31" t="s">
        <v>75</v>
      </c>
      <c r="E26" s="31" t="s">
        <v>77</v>
      </c>
      <c r="F26" s="31" t="n">
        <v>19</v>
      </c>
      <c r="G26" s="28" t="s">
        <v>117</v>
      </c>
      <c r="H26" s="36" t="s">
        <v>122</v>
      </c>
      <c r="I26" s="48" t="s">
        <v>166</v>
      </c>
      <c r="AQ26" s="49"/>
      <c r="AR26" s="50"/>
      <c r="AS26" s="49"/>
    </row>
    <row r="27" customFormat="false" ht="15" hidden="false" customHeight="false" outlineLevel="0" collapsed="false">
      <c r="A27" s="28" t="n">
        <v>11</v>
      </c>
      <c r="B27" s="29" t="s">
        <v>124</v>
      </c>
      <c r="C27" s="30" t="s">
        <v>167</v>
      </c>
      <c r="D27" s="31" t="s">
        <v>78</v>
      </c>
      <c r="E27" s="31" t="s">
        <v>80</v>
      </c>
      <c r="F27" s="31" t="n">
        <v>17</v>
      </c>
      <c r="G27" s="28" t="s">
        <v>126</v>
      </c>
      <c r="H27" s="36" t="s">
        <v>122</v>
      </c>
      <c r="I27" s="48" t="s">
        <v>166</v>
      </c>
      <c r="AR27" s="32"/>
      <c r="AT27" s="49"/>
      <c r="AU27" s="49"/>
      <c r="AV27" s="49"/>
    </row>
    <row r="28" customFormat="false" ht="18" hidden="false" customHeight="true" outlineLevel="0" collapsed="false">
      <c r="A28" s="40" t="s">
        <v>127</v>
      </c>
      <c r="B28" s="40"/>
      <c r="C28" s="40"/>
      <c r="D28" s="40"/>
      <c r="E28" s="40"/>
      <c r="F28" s="40"/>
      <c r="G28" s="40"/>
      <c r="H28" s="40"/>
      <c r="I28" s="40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7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customFormat="false" ht="15" hidden="false" customHeight="false" outlineLevel="0" collapsed="false">
      <c r="A29" s="28" t="n">
        <v>12</v>
      </c>
      <c r="B29" s="29" t="s">
        <v>128</v>
      </c>
      <c r="C29" s="30" t="s">
        <v>168</v>
      </c>
      <c r="D29" s="31" t="s">
        <v>79</v>
      </c>
      <c r="E29" s="31" t="s">
        <v>81</v>
      </c>
      <c r="F29" s="31" t="n">
        <v>15</v>
      </c>
      <c r="G29" s="28" t="s">
        <v>169</v>
      </c>
      <c r="H29" s="36" t="s">
        <v>122</v>
      </c>
      <c r="I29" s="51" t="s">
        <v>170</v>
      </c>
      <c r="AR29" s="32"/>
      <c r="AU29" s="52"/>
      <c r="AV29" s="52"/>
      <c r="AW29" s="52"/>
    </row>
    <row r="30" customFormat="false" ht="15" hidden="false" customHeight="false" outlineLevel="0" collapsed="false">
      <c r="A30" s="28" t="n">
        <v>13</v>
      </c>
      <c r="B30" s="29" t="s">
        <v>128</v>
      </c>
      <c r="C30" s="30" t="s">
        <v>171</v>
      </c>
      <c r="D30" s="31" t="s">
        <v>82</v>
      </c>
      <c r="E30" s="31" t="s">
        <v>85</v>
      </c>
      <c r="F30" s="31" t="n">
        <v>20</v>
      </c>
      <c r="G30" s="28" t="s">
        <v>130</v>
      </c>
      <c r="H30" s="31" t="n">
        <v>2</v>
      </c>
      <c r="I30" s="47" t="s">
        <v>164</v>
      </c>
      <c r="AR30" s="32"/>
      <c r="AX30" s="16"/>
      <c r="AY30" s="16"/>
      <c r="AZ30" s="16"/>
      <c r="BA30" s="16"/>
    </row>
    <row r="31" customFormat="false" ht="15" hidden="false" customHeight="false" outlineLevel="0" collapsed="false">
      <c r="A31" s="28" t="n">
        <v>14</v>
      </c>
      <c r="B31" s="29" t="s">
        <v>131</v>
      </c>
      <c r="C31" s="30" t="s">
        <v>172</v>
      </c>
      <c r="D31" s="31" t="s">
        <v>83</v>
      </c>
      <c r="E31" s="31" t="s">
        <v>88</v>
      </c>
      <c r="F31" s="31" t="n">
        <v>30</v>
      </c>
      <c r="G31" s="28" t="s">
        <v>173</v>
      </c>
      <c r="H31" s="31" t="n">
        <v>3</v>
      </c>
      <c r="I31" s="53" t="s">
        <v>174</v>
      </c>
      <c r="AR31" s="32"/>
      <c r="AY31" s="16"/>
      <c r="AZ31" s="16"/>
      <c r="BA31" s="16"/>
      <c r="BB31" s="16"/>
      <c r="BC31" s="16"/>
      <c r="BD31" s="16"/>
    </row>
    <row r="32" customFormat="false" ht="15" hidden="false" customHeight="false" outlineLevel="0" collapsed="false">
      <c r="A32" s="28" t="n">
        <v>15</v>
      </c>
      <c r="B32" s="29" t="s">
        <v>134</v>
      </c>
      <c r="C32" s="30" t="s">
        <v>135</v>
      </c>
      <c r="D32" s="31" t="s">
        <v>83</v>
      </c>
      <c r="E32" s="31" t="s">
        <v>88</v>
      </c>
      <c r="F32" s="31" t="n">
        <v>30</v>
      </c>
      <c r="G32" s="28" t="s">
        <v>173</v>
      </c>
      <c r="H32" s="31" t="n">
        <v>3</v>
      </c>
      <c r="I32" s="53" t="s">
        <v>174</v>
      </c>
      <c r="AR32" s="32"/>
      <c r="AY32" s="16"/>
      <c r="AZ32" s="16"/>
      <c r="BA32" s="16"/>
      <c r="BB32" s="16"/>
      <c r="BC32" s="16"/>
      <c r="BD32" s="16"/>
    </row>
    <row r="33" customFormat="false" ht="15" hidden="false" customHeight="false" outlineLevel="0" collapsed="false">
      <c r="A33" s="28" t="n">
        <v>16</v>
      </c>
      <c r="B33" s="29" t="s">
        <v>136</v>
      </c>
      <c r="C33" s="30" t="s">
        <v>137</v>
      </c>
      <c r="D33" s="31" t="s">
        <v>88</v>
      </c>
      <c r="E33" s="31" t="s">
        <v>92</v>
      </c>
      <c r="F33" s="31" t="n">
        <v>20</v>
      </c>
      <c r="G33" s="28" t="s">
        <v>138</v>
      </c>
      <c r="H33" s="31" t="n">
        <v>4</v>
      </c>
      <c r="I33" s="47" t="s">
        <v>164</v>
      </c>
      <c r="AR33" s="32"/>
      <c r="BD33" s="16"/>
      <c r="BE33" s="16"/>
      <c r="BF33" s="16"/>
      <c r="BG33" s="16"/>
      <c r="BH33" s="16"/>
    </row>
    <row r="34" customFormat="false" ht="15" hidden="false" customHeight="false" outlineLevel="0" collapsed="false">
      <c r="A34" s="28" t="n">
        <v>17</v>
      </c>
      <c r="B34" s="29" t="s">
        <v>139</v>
      </c>
      <c r="C34" s="30" t="s">
        <v>140</v>
      </c>
      <c r="D34" s="31" t="s">
        <v>92</v>
      </c>
      <c r="E34" s="31" t="s">
        <v>43</v>
      </c>
      <c r="F34" s="31" t="n">
        <v>15</v>
      </c>
      <c r="G34" s="28" t="s">
        <v>141</v>
      </c>
      <c r="H34" s="31" t="n">
        <v>5</v>
      </c>
      <c r="I34" s="47" t="s">
        <v>164</v>
      </c>
      <c r="AR34" s="32"/>
      <c r="BH34" s="16"/>
      <c r="BI34" s="16"/>
      <c r="BJ34" s="16"/>
      <c r="BK34" s="16"/>
    </row>
    <row r="35" customFormat="false" ht="18" hidden="false" customHeight="true" outlineLevel="0" collapsed="false">
      <c r="A35" s="41" t="s">
        <v>142</v>
      </c>
      <c r="B35" s="41"/>
      <c r="C35" s="41"/>
      <c r="D35" s="41"/>
      <c r="E35" s="41"/>
      <c r="F35" s="41"/>
      <c r="G35" s="41"/>
      <c r="H35" s="41"/>
      <c r="I35" s="41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7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</row>
    <row r="36" customFormat="false" ht="15" hidden="false" customHeight="false" outlineLevel="0" collapsed="false">
      <c r="A36" s="28" t="n">
        <v>18</v>
      </c>
      <c r="B36" s="29" t="s">
        <v>143</v>
      </c>
      <c r="C36" s="30" t="s">
        <v>144</v>
      </c>
      <c r="D36" s="31" t="s">
        <v>43</v>
      </c>
      <c r="E36" s="31" t="s">
        <v>46</v>
      </c>
      <c r="F36" s="31" t="n">
        <v>15</v>
      </c>
      <c r="G36" s="28" t="s">
        <v>145</v>
      </c>
      <c r="H36" s="31" t="n">
        <v>4</v>
      </c>
      <c r="I36" s="47" t="s">
        <v>164</v>
      </c>
      <c r="AR36" s="32"/>
      <c r="BK36" s="17"/>
      <c r="BL36" s="17"/>
      <c r="BM36" s="17"/>
      <c r="BN36" s="17"/>
    </row>
    <row r="37" customFormat="false" ht="15" hidden="false" customHeight="false" outlineLevel="0" collapsed="false">
      <c r="A37" s="28" t="n">
        <v>19</v>
      </c>
      <c r="B37" s="29" t="s">
        <v>146</v>
      </c>
      <c r="C37" s="30" t="s">
        <v>147</v>
      </c>
      <c r="D37" s="31" t="s">
        <v>46</v>
      </c>
      <c r="E37" s="31" t="s">
        <v>47</v>
      </c>
      <c r="F37" s="31" t="n">
        <v>5</v>
      </c>
      <c r="G37" s="28" t="s">
        <v>143</v>
      </c>
      <c r="H37" s="31" t="n">
        <v>3</v>
      </c>
      <c r="I37" s="47" t="s">
        <v>164</v>
      </c>
      <c r="AR37" s="32"/>
      <c r="BN37" s="17"/>
      <c r="BO37" s="17"/>
    </row>
    <row r="38" customFormat="false" ht="15" hidden="false" customHeight="false" outlineLevel="0" collapsed="false">
      <c r="A38" s="28" t="n">
        <v>20</v>
      </c>
      <c r="B38" s="29" t="s">
        <v>148</v>
      </c>
      <c r="C38" s="30" t="s">
        <v>149</v>
      </c>
      <c r="D38" s="31" t="s">
        <v>47</v>
      </c>
      <c r="E38" s="31" t="s">
        <v>49</v>
      </c>
      <c r="F38" s="31" t="n">
        <v>10</v>
      </c>
      <c r="G38" s="28" t="s">
        <v>150</v>
      </c>
      <c r="H38" s="31" t="n">
        <v>2</v>
      </c>
      <c r="I38" s="47" t="s">
        <v>164</v>
      </c>
      <c r="AR38" s="32"/>
      <c r="BO38" s="17"/>
      <c r="BP38" s="17"/>
      <c r="BQ38" s="17"/>
    </row>
    <row r="39" customFormat="false" ht="15" hidden="false" customHeight="false" outlineLevel="0" collapsed="false">
      <c r="A39" s="28" t="n">
        <v>21</v>
      </c>
      <c r="B39" s="29" t="s">
        <v>148</v>
      </c>
      <c r="C39" s="30" t="s">
        <v>151</v>
      </c>
      <c r="D39" s="31" t="s">
        <v>49</v>
      </c>
      <c r="E39" s="31" t="s">
        <v>51</v>
      </c>
      <c r="F39" s="31" t="n">
        <v>10</v>
      </c>
      <c r="G39" s="28" t="s">
        <v>148</v>
      </c>
      <c r="H39" s="36" t="s">
        <v>122</v>
      </c>
      <c r="I39" s="47" t="s">
        <v>164</v>
      </c>
      <c r="AR39" s="32"/>
      <c r="BQ39" s="17"/>
      <c r="BR39" s="17"/>
      <c r="BS39" s="17"/>
    </row>
    <row r="40" customFormat="false" ht="18" hidden="false" customHeight="true" outlineLevel="0" collapsed="false">
      <c r="A40" s="42" t="s">
        <v>152</v>
      </c>
      <c r="B40" s="42"/>
      <c r="C40" s="42"/>
      <c r="D40" s="42"/>
      <c r="E40" s="42"/>
      <c r="F40" s="42"/>
      <c r="G40" s="42"/>
      <c r="H40" s="42"/>
      <c r="I40" s="42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7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</row>
    <row r="41" customFormat="false" ht="15" hidden="false" customHeight="false" outlineLevel="0" collapsed="false">
      <c r="A41" s="28" t="n">
        <v>22</v>
      </c>
      <c r="B41" s="29" t="s">
        <v>28</v>
      </c>
      <c r="C41" s="30" t="s">
        <v>153</v>
      </c>
      <c r="D41" s="31" t="s">
        <v>51</v>
      </c>
      <c r="E41" s="31" t="s">
        <v>51</v>
      </c>
      <c r="F41" s="31" t="n">
        <v>1</v>
      </c>
      <c r="G41" s="28" t="s">
        <v>154</v>
      </c>
      <c r="H41" s="36" t="s">
        <v>122</v>
      </c>
      <c r="I41" s="47" t="s">
        <v>164</v>
      </c>
      <c r="AR41" s="32"/>
      <c r="BS41" s="18"/>
    </row>
    <row r="43" customFormat="false" ht="36" hidden="false" customHeight="true" outlineLevel="0" collapsed="false">
      <c r="A43" s="43" t="s">
        <v>175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</sheetData>
  <mergeCells count="23">
    <mergeCell ref="D2:Z2"/>
    <mergeCell ref="D3:Z3"/>
    <mergeCell ref="D4:Z4"/>
    <mergeCell ref="B5:D5"/>
    <mergeCell ref="F5:I5"/>
    <mergeCell ref="B6:D6"/>
    <mergeCell ref="F6:I6"/>
    <mergeCell ref="B7:D7"/>
    <mergeCell ref="F7:I7"/>
    <mergeCell ref="A9:C9"/>
    <mergeCell ref="D9:E9"/>
    <mergeCell ref="F9:G9"/>
    <mergeCell ref="H9:I9"/>
    <mergeCell ref="A10:C10"/>
    <mergeCell ref="D10:E10"/>
    <mergeCell ref="F10:G10"/>
    <mergeCell ref="H10:I10"/>
    <mergeCell ref="A15:I15"/>
    <mergeCell ref="A24:I24"/>
    <mergeCell ref="A28:I28"/>
    <mergeCell ref="A35:I35"/>
    <mergeCell ref="A40:I40"/>
    <mergeCell ref="A43:V43"/>
  </mergeCells>
  <printOptions headings="false" gridLines="false" gridLinesSet="true" horizontalCentered="true" verticalCentered="false"/>
  <pageMargins left="0.3" right="0.3" top="0.4" bottom="0.4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8" min="2" style="0" width="14"/>
  </cols>
  <sheetData>
    <row r="1" customFormat="false" ht="18" hidden="false" customHeight="true" outlineLevel="0" collapsed="false"/>
    <row r="2" customFormat="false" ht="24" hidden="false" customHeight="true" outlineLevel="0" collapsed="false">
      <c r="D2" s="54" t="s">
        <v>176</v>
      </c>
      <c r="E2" s="54"/>
      <c r="F2" s="54"/>
      <c r="G2" s="54"/>
      <c r="H2" s="54"/>
    </row>
    <row r="3" customFormat="false" ht="15.75" hidden="false" customHeight="true" outlineLevel="0" collapsed="false">
      <c r="D3" s="55" t="s">
        <v>177</v>
      </c>
      <c r="E3" s="55"/>
      <c r="F3" s="55"/>
      <c r="G3" s="55"/>
      <c r="H3" s="55"/>
    </row>
    <row r="6" customFormat="false" ht="19.5" hidden="false" customHeight="true" outlineLevel="0" collapsed="false">
      <c r="A6" s="56" t="s">
        <v>178</v>
      </c>
      <c r="B6" s="57" t="s">
        <v>179</v>
      </c>
      <c r="C6" s="57"/>
      <c r="D6" s="57"/>
      <c r="E6" s="57"/>
      <c r="F6" s="57"/>
      <c r="G6" s="57"/>
      <c r="H6" s="57"/>
    </row>
    <row r="7" customFormat="false" ht="19.5" hidden="false" customHeight="true" outlineLevel="0" collapsed="false">
      <c r="A7" s="56" t="s">
        <v>180</v>
      </c>
      <c r="B7" s="57" t="s">
        <v>181</v>
      </c>
      <c r="C7" s="57"/>
      <c r="D7" s="57"/>
      <c r="E7" s="57"/>
      <c r="F7" s="57"/>
      <c r="G7" s="57"/>
      <c r="H7" s="57"/>
    </row>
    <row r="8" customFormat="false" ht="19.5" hidden="false" customHeight="true" outlineLevel="0" collapsed="false">
      <c r="A8" s="56" t="s">
        <v>182</v>
      </c>
      <c r="B8" s="57" t="s">
        <v>183</v>
      </c>
      <c r="C8" s="57"/>
      <c r="D8" s="57"/>
      <c r="E8" s="57"/>
      <c r="F8" s="57"/>
      <c r="G8" s="57"/>
      <c r="H8" s="57"/>
    </row>
    <row r="9" customFormat="false" ht="19.5" hidden="false" customHeight="true" outlineLevel="0" collapsed="false">
      <c r="A9" s="56" t="s">
        <v>184</v>
      </c>
      <c r="B9" s="58" t="s">
        <v>185</v>
      </c>
      <c r="C9" s="58"/>
      <c r="D9" s="58"/>
      <c r="E9" s="58"/>
      <c r="F9" s="58"/>
      <c r="G9" s="58"/>
      <c r="H9" s="58"/>
    </row>
    <row r="10" customFormat="false" ht="19.5" hidden="false" customHeight="true" outlineLevel="0" collapsed="false">
      <c r="A10" s="56" t="s">
        <v>186</v>
      </c>
      <c r="B10" s="57" t="s">
        <v>187</v>
      </c>
      <c r="C10" s="57"/>
      <c r="D10" s="57"/>
      <c r="E10" s="57"/>
      <c r="F10" s="57"/>
      <c r="G10" s="57"/>
      <c r="H10" s="57"/>
    </row>
    <row r="11" customFormat="false" ht="19.5" hidden="false" customHeight="true" outlineLevel="0" collapsed="false">
      <c r="A11" s="56" t="s">
        <v>188</v>
      </c>
      <c r="B11" s="57" t="s">
        <v>189</v>
      </c>
      <c r="C11" s="57"/>
      <c r="D11" s="57"/>
      <c r="E11" s="57"/>
      <c r="F11" s="57"/>
      <c r="G11" s="57"/>
      <c r="H11" s="57"/>
    </row>
    <row r="13" customFormat="false" ht="21.75" hidden="false" customHeight="true" outlineLevel="0" collapsed="false">
      <c r="A13" s="59" t="s">
        <v>190</v>
      </c>
      <c r="B13" s="59"/>
      <c r="C13" s="59"/>
      <c r="D13" s="59"/>
      <c r="E13" s="59"/>
      <c r="F13" s="59"/>
      <c r="G13" s="59"/>
      <c r="H13" s="59"/>
    </row>
    <row r="14" customFormat="false" ht="19.5" hidden="false" customHeight="true" outlineLevel="0" collapsed="false">
      <c r="A14" s="60" t="s">
        <v>191</v>
      </c>
      <c r="B14" s="60"/>
      <c r="C14" s="60"/>
      <c r="D14" s="60"/>
      <c r="E14" s="60"/>
      <c r="F14" s="60"/>
      <c r="G14" s="60"/>
      <c r="H14" s="60"/>
    </row>
    <row r="15" customFormat="false" ht="31.5" hidden="false" customHeight="true" outlineLevel="0" collapsed="false">
      <c r="A15" s="61" t="s">
        <v>192</v>
      </c>
      <c r="B15" s="61"/>
      <c r="C15" s="61"/>
      <c r="D15" s="61"/>
      <c r="E15" s="61"/>
      <c r="F15" s="61"/>
      <c r="G15" s="61"/>
      <c r="H15" s="61"/>
    </row>
    <row r="16" customFormat="false" ht="31.5" hidden="false" customHeight="true" outlineLevel="0" collapsed="false">
      <c r="A16" s="61" t="s">
        <v>193</v>
      </c>
      <c r="B16" s="61"/>
      <c r="C16" s="61"/>
      <c r="D16" s="61"/>
      <c r="E16" s="61"/>
      <c r="F16" s="61"/>
      <c r="G16" s="61"/>
      <c r="H16" s="61"/>
    </row>
    <row r="18" customFormat="false" ht="21.75" hidden="false" customHeight="true" outlineLevel="0" collapsed="false">
      <c r="A18" s="59" t="s">
        <v>194</v>
      </c>
      <c r="B18" s="59"/>
      <c r="C18" s="59"/>
      <c r="D18" s="59"/>
      <c r="E18" s="59"/>
      <c r="F18" s="59"/>
      <c r="G18" s="59"/>
      <c r="H18" s="59"/>
    </row>
    <row r="19" customFormat="false" ht="48" hidden="false" customHeight="true" outlineLevel="0" collapsed="false">
      <c r="A19" s="60" t="s">
        <v>195</v>
      </c>
      <c r="B19" s="60"/>
      <c r="C19" s="60"/>
      <c r="D19" s="60"/>
      <c r="E19" s="60"/>
      <c r="F19" s="60"/>
      <c r="G19" s="60"/>
      <c r="H19" s="60"/>
    </row>
    <row r="20" customFormat="false" ht="19.5" hidden="false" customHeight="true" outlineLevel="0" collapsed="false">
      <c r="A20" s="62" t="s">
        <v>196</v>
      </c>
      <c r="B20" s="63" t="s">
        <v>197</v>
      </c>
      <c r="C20" s="63"/>
      <c r="D20" s="63"/>
      <c r="E20" s="63"/>
      <c r="F20" s="63"/>
      <c r="G20" s="63"/>
      <c r="H20" s="63"/>
    </row>
    <row r="21" customFormat="false" ht="19.5" hidden="false" customHeight="true" outlineLevel="0" collapsed="false">
      <c r="A21" s="62" t="s">
        <v>198</v>
      </c>
      <c r="B21" s="64" t="s">
        <v>199</v>
      </c>
      <c r="C21" s="64"/>
      <c r="D21" s="64"/>
      <c r="E21" s="64"/>
      <c r="F21" s="64"/>
      <c r="G21" s="64"/>
      <c r="H21" s="64"/>
    </row>
    <row r="22" customFormat="false" ht="19.5" hidden="false" customHeight="true" outlineLevel="0" collapsed="false">
      <c r="A22" s="62" t="s">
        <v>200</v>
      </c>
      <c r="B22" s="64" t="s">
        <v>201</v>
      </c>
      <c r="C22" s="64"/>
      <c r="D22" s="64"/>
      <c r="E22" s="64"/>
      <c r="F22" s="64"/>
      <c r="G22" s="64"/>
      <c r="H22" s="64"/>
    </row>
    <row r="24" customFormat="false" ht="21.75" hidden="false" customHeight="true" outlineLevel="0" collapsed="false">
      <c r="A24" s="59" t="s">
        <v>202</v>
      </c>
      <c r="B24" s="59"/>
      <c r="C24" s="59"/>
      <c r="D24" s="59"/>
      <c r="E24" s="59"/>
      <c r="F24" s="59"/>
      <c r="G24" s="59"/>
      <c r="H24" s="59"/>
    </row>
    <row r="25" customFormat="false" ht="69.75" hidden="false" customHeight="true" outlineLevel="0" collapsed="false">
      <c r="A25" s="60" t="s">
        <v>203</v>
      </c>
      <c r="B25" s="60"/>
      <c r="C25" s="60"/>
      <c r="D25" s="60"/>
      <c r="E25" s="60"/>
      <c r="F25" s="60"/>
      <c r="G25" s="60"/>
      <c r="H25" s="60"/>
    </row>
    <row r="27" customFormat="false" ht="24" hidden="false" customHeight="true" outlineLevel="0" collapsed="false">
      <c r="A27" s="65" t="s">
        <v>204</v>
      </c>
      <c r="B27" s="65"/>
      <c r="C27" s="65"/>
      <c r="D27" s="65"/>
      <c r="E27" s="65"/>
      <c r="F27" s="65"/>
      <c r="G27" s="65"/>
      <c r="H27" s="65"/>
    </row>
  </sheetData>
  <mergeCells count="20">
    <mergeCell ref="D2:H2"/>
    <mergeCell ref="D3:H3"/>
    <mergeCell ref="B6:H6"/>
    <mergeCell ref="B7:H7"/>
    <mergeCell ref="B8:H8"/>
    <mergeCell ref="B9:H9"/>
    <mergeCell ref="B10:H10"/>
    <mergeCell ref="B11:H11"/>
    <mergeCell ref="A13:H13"/>
    <mergeCell ref="A14:H14"/>
    <mergeCell ref="A15:H15"/>
    <mergeCell ref="A16:H16"/>
    <mergeCell ref="A18:H18"/>
    <mergeCell ref="A19:H19"/>
    <mergeCell ref="B20:H20"/>
    <mergeCell ref="B21:H21"/>
    <mergeCell ref="B22:H22"/>
    <mergeCell ref="A24:H24"/>
    <mergeCell ref="A25:H25"/>
    <mergeCell ref="A27:H27"/>
  </mergeCells>
  <printOptions headings="false" gridLines="false" gridLinesSet="true" horizontalCentered="false" verticalCentered="false"/>
  <pageMargins left="0.6" right="0.6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4" min="4" style="0" width="14"/>
    <col collapsed="false" customWidth="true" hidden="false" outlineLevel="0" max="5" min="5" style="0" width="18"/>
  </cols>
  <sheetData>
    <row r="1" customFormat="false" ht="18" hidden="false" customHeight="true" outlineLevel="0" collapsed="false"/>
    <row r="2" customFormat="false" ht="24" hidden="false" customHeight="true" outlineLevel="0" collapsed="false">
      <c r="D2" s="54" t="s">
        <v>205</v>
      </c>
      <c r="E2" s="54"/>
      <c r="F2" s="54"/>
      <c r="G2" s="54"/>
      <c r="H2" s="54"/>
      <c r="I2" s="54"/>
    </row>
    <row r="3" customFormat="false" ht="15.75" hidden="false" customHeight="true" outlineLevel="0" collapsed="false">
      <c r="D3" s="55" t="s">
        <v>206</v>
      </c>
      <c r="E3" s="55"/>
      <c r="F3" s="55"/>
      <c r="G3" s="55"/>
      <c r="H3" s="55"/>
      <c r="I3" s="55"/>
    </row>
    <row r="6" customFormat="false" ht="24" hidden="false" customHeight="true" outlineLevel="0" collapsed="false">
      <c r="A6" s="66" t="s">
        <v>207</v>
      </c>
      <c r="B6" s="66" t="s">
        <v>208</v>
      </c>
      <c r="C6" s="66" t="s">
        <v>209</v>
      </c>
      <c r="D6" s="66" t="s">
        <v>210</v>
      </c>
      <c r="E6" s="66" t="s">
        <v>211</v>
      </c>
    </row>
    <row r="7" customFormat="false" ht="19.5" hidden="false" customHeight="true" outlineLevel="0" collapsed="false">
      <c r="A7" s="67" t="s">
        <v>212</v>
      </c>
      <c r="B7" s="67"/>
      <c r="C7" s="67"/>
      <c r="D7" s="67"/>
      <c r="E7" s="67"/>
    </row>
    <row r="8" customFormat="false" ht="21.75" hidden="false" customHeight="true" outlineLevel="0" collapsed="false">
      <c r="A8" s="68" t="s">
        <v>213</v>
      </c>
      <c r="B8" s="31" t="n">
        <v>60</v>
      </c>
      <c r="C8" s="28" t="s">
        <v>214</v>
      </c>
      <c r="D8" s="69" t="n">
        <v>50</v>
      </c>
      <c r="E8" s="69" t="n">
        <f aca="false">B8*D8</f>
        <v>3000</v>
      </c>
    </row>
    <row r="9" customFormat="false" ht="21.75" hidden="false" customHeight="true" outlineLevel="0" collapsed="false">
      <c r="A9" s="68" t="s">
        <v>215</v>
      </c>
      <c r="B9" s="31" t="n">
        <v>3</v>
      </c>
      <c r="C9" s="28" t="s">
        <v>216</v>
      </c>
      <c r="D9" s="69" t="n">
        <v>400</v>
      </c>
      <c r="E9" s="69" t="n">
        <f aca="false">B9*D9</f>
        <v>1200</v>
      </c>
    </row>
    <row r="10" customFormat="false" ht="21.75" hidden="false" customHeight="true" outlineLevel="0" collapsed="false">
      <c r="A10" s="70" t="s">
        <v>217</v>
      </c>
      <c r="B10" s="70"/>
      <c r="C10" s="70"/>
      <c r="D10" s="70"/>
      <c r="E10" s="71" t="n">
        <f aca="false">SUM(E8:E9)</f>
        <v>4200</v>
      </c>
    </row>
    <row r="11" customFormat="false" ht="19.5" hidden="false" customHeight="true" outlineLevel="0" collapsed="false">
      <c r="A11" s="67" t="s">
        <v>218</v>
      </c>
      <c r="B11" s="67"/>
      <c r="C11" s="67"/>
      <c r="D11" s="67"/>
      <c r="E11" s="67"/>
    </row>
    <row r="12" customFormat="false" ht="21.75" hidden="false" customHeight="true" outlineLevel="0" collapsed="false">
      <c r="A12" s="68" t="s">
        <v>219</v>
      </c>
      <c r="B12" s="31" t="n">
        <v>40</v>
      </c>
      <c r="C12" s="28" t="s">
        <v>214</v>
      </c>
      <c r="D12" s="69" t="n">
        <v>60</v>
      </c>
      <c r="E12" s="69" t="n">
        <f aca="false">B12*D12</f>
        <v>2400</v>
      </c>
    </row>
    <row r="13" customFormat="false" ht="21.75" hidden="false" customHeight="true" outlineLevel="0" collapsed="false">
      <c r="A13" s="68" t="s">
        <v>220</v>
      </c>
      <c r="B13" s="31" t="n">
        <v>2</v>
      </c>
      <c r="C13" s="28" t="s">
        <v>216</v>
      </c>
      <c r="D13" s="69" t="n">
        <v>600</v>
      </c>
      <c r="E13" s="69" t="n">
        <f aca="false">B13*D13</f>
        <v>1200</v>
      </c>
    </row>
    <row r="14" customFormat="false" ht="21.75" hidden="false" customHeight="true" outlineLevel="0" collapsed="false">
      <c r="A14" s="70" t="s">
        <v>217</v>
      </c>
      <c r="B14" s="70"/>
      <c r="C14" s="70"/>
      <c r="D14" s="70"/>
      <c r="E14" s="71" t="n">
        <f aca="false">SUM(E12:E13)</f>
        <v>3600</v>
      </c>
    </row>
    <row r="15" customFormat="false" ht="19.5" hidden="false" customHeight="true" outlineLevel="0" collapsed="false">
      <c r="A15" s="72" t="s">
        <v>221</v>
      </c>
      <c r="B15" s="72"/>
      <c r="C15" s="72"/>
      <c r="D15" s="72"/>
      <c r="E15" s="72"/>
    </row>
    <row r="16" customFormat="false" ht="21.75" hidden="false" customHeight="true" outlineLevel="0" collapsed="false">
      <c r="A16" s="68" t="s">
        <v>222</v>
      </c>
      <c r="B16" s="31" t="n">
        <v>16</v>
      </c>
      <c r="C16" s="28" t="s">
        <v>216</v>
      </c>
      <c r="D16" s="69" t="n">
        <v>280</v>
      </c>
      <c r="E16" s="69" t="n">
        <f aca="false">B16*D16</f>
        <v>4480</v>
      </c>
    </row>
    <row r="17" customFormat="false" ht="21.75" hidden="false" customHeight="true" outlineLevel="0" collapsed="false">
      <c r="A17" s="68" t="s">
        <v>223</v>
      </c>
      <c r="B17" s="31" t="n">
        <v>1</v>
      </c>
      <c r="C17" s="28" t="s">
        <v>224</v>
      </c>
      <c r="D17" s="69" t="n">
        <v>320</v>
      </c>
      <c r="E17" s="69" t="n">
        <f aca="false">B17*D17</f>
        <v>320</v>
      </c>
    </row>
    <row r="18" customFormat="false" ht="21.75" hidden="false" customHeight="true" outlineLevel="0" collapsed="false">
      <c r="A18" s="68" t="s">
        <v>225</v>
      </c>
      <c r="B18" s="31" t="n">
        <v>4</v>
      </c>
      <c r="C18" s="28" t="s">
        <v>216</v>
      </c>
      <c r="D18" s="69" t="n">
        <v>50</v>
      </c>
      <c r="E18" s="69" t="n">
        <f aca="false">B18*D18</f>
        <v>200</v>
      </c>
    </row>
    <row r="19" customFormat="false" ht="21.75" hidden="false" customHeight="true" outlineLevel="0" collapsed="false">
      <c r="A19" s="73" t="s">
        <v>217</v>
      </c>
      <c r="B19" s="73"/>
      <c r="C19" s="73"/>
      <c r="D19" s="73"/>
      <c r="E19" s="74" t="n">
        <f aca="false">SUM(E16:E18)</f>
        <v>5000</v>
      </c>
    </row>
    <row r="21" customFormat="false" ht="27.75" hidden="false" customHeight="true" outlineLevel="0" collapsed="false">
      <c r="A21" s="75" t="s">
        <v>226</v>
      </c>
      <c r="B21" s="75"/>
      <c r="C21" s="75"/>
      <c r="D21" s="75"/>
      <c r="E21" s="76" t="n">
        <f aca="false">E10+E14+E19</f>
        <v>12800</v>
      </c>
    </row>
    <row r="22" customFormat="false" ht="15" hidden="false" customHeight="false" outlineLevel="0" collapsed="false">
      <c r="A22" s="77" t="s">
        <v>227</v>
      </c>
      <c r="B22" s="77"/>
      <c r="C22" s="77"/>
      <c r="D22" s="77"/>
      <c r="E22" s="78" t="n">
        <f aca="false">E21*0.2</f>
        <v>2560</v>
      </c>
    </row>
    <row r="23" customFormat="false" ht="15" hidden="false" customHeight="false" outlineLevel="0" collapsed="false">
      <c r="A23" s="79" t="s">
        <v>228</v>
      </c>
      <c r="B23" s="79"/>
      <c r="C23" s="79"/>
      <c r="D23" s="79"/>
      <c r="E23" s="80" t="n">
        <f aca="false">E21*1.2</f>
        <v>15360</v>
      </c>
    </row>
    <row r="24" customFormat="false" ht="15" hidden="false" customHeight="false" outlineLevel="0" collapsed="false">
      <c r="A24" s="81" t="s">
        <v>229</v>
      </c>
      <c r="B24" s="81"/>
      <c r="C24" s="81"/>
      <c r="D24" s="81"/>
      <c r="E24" s="82" t="n">
        <f aca="false">E21/1850000</f>
        <v>0.00691891891891892</v>
      </c>
    </row>
    <row r="26" customFormat="false" ht="21.75" hidden="false" customHeight="true" outlineLevel="0" collapsed="false">
      <c r="A26" s="83" t="s">
        <v>230</v>
      </c>
      <c r="B26" s="83"/>
      <c r="C26" s="83"/>
      <c r="D26" s="83"/>
      <c r="E26" s="83"/>
    </row>
    <row r="27" customFormat="false" ht="21.75" hidden="false" customHeight="true" outlineLevel="0" collapsed="false">
      <c r="A27" s="84" t="s">
        <v>231</v>
      </c>
      <c r="B27" s="84"/>
      <c r="C27" s="84"/>
      <c r="D27" s="84"/>
      <c r="E27" s="85" t="n">
        <v>18500</v>
      </c>
    </row>
    <row r="28" customFormat="false" ht="21.75" hidden="false" customHeight="true" outlineLevel="0" collapsed="false">
      <c r="A28" s="84" t="s">
        <v>232</v>
      </c>
      <c r="B28" s="84"/>
      <c r="C28" s="84"/>
      <c r="D28" s="84"/>
      <c r="E28" s="86" t="n">
        <f aca="false">E21</f>
        <v>12800</v>
      </c>
    </row>
    <row r="29" customFormat="false" ht="21.75" hidden="false" customHeight="true" outlineLevel="0" collapsed="false">
      <c r="A29" s="84" t="s">
        <v>233</v>
      </c>
      <c r="B29" s="84"/>
      <c r="C29" s="84"/>
      <c r="D29" s="84"/>
      <c r="E29" s="87" t="n">
        <f aca="false">18500-E21</f>
        <v>5700</v>
      </c>
    </row>
    <row r="31" customFormat="false" ht="31.5" hidden="false" customHeight="true" outlineLevel="0" collapsed="false">
      <c r="A31" s="65" t="s">
        <v>234</v>
      </c>
      <c r="B31" s="65"/>
      <c r="C31" s="65"/>
      <c r="D31" s="65"/>
      <c r="E31" s="65"/>
    </row>
  </sheetData>
  <mergeCells count="17">
    <mergeCell ref="D2:I2"/>
    <mergeCell ref="D3:I3"/>
    <mergeCell ref="A7:E7"/>
    <mergeCell ref="A10:D10"/>
    <mergeCell ref="A11:E11"/>
    <mergeCell ref="A14:D14"/>
    <mergeCell ref="A15:E15"/>
    <mergeCell ref="A19:D19"/>
    <mergeCell ref="A21:D21"/>
    <mergeCell ref="A22:D22"/>
    <mergeCell ref="A23:D23"/>
    <mergeCell ref="A24:D24"/>
    <mergeCell ref="A26:E26"/>
    <mergeCell ref="A27:D27"/>
    <mergeCell ref="A28:D28"/>
    <mergeCell ref="A29:D29"/>
    <mergeCell ref="A31:E31"/>
  </mergeCells>
  <printOptions headings="false" gridLines="false" gridLinesSet="true" horizontalCentered="false" verticalCentered="false"/>
  <pageMargins left="0.6" right="0.6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8"/>
    <col collapsed="false" customWidth="true" hidden="false" outlineLevel="0" max="4" min="4" style="0" width="16"/>
    <col collapsed="false" customWidth="true" hidden="false" outlineLevel="0" max="5" min="5" style="0" width="38"/>
    <col collapsed="false" customWidth="true" hidden="false" outlineLevel="0" max="6" min="6" style="0" width="8"/>
    <col collapsed="false" customWidth="true" hidden="false" outlineLevel="0" max="7" min="7" style="0" width="9"/>
    <col collapsed="false" customWidth="true" hidden="false" outlineLevel="0" max="8" min="8" style="0" width="12"/>
    <col collapsed="false" customWidth="true" hidden="false" outlineLevel="0" max="9" min="9" style="0" width="32"/>
    <col collapsed="false" customWidth="true" hidden="false" outlineLevel="0" max="10" min="10" style="0" width="24"/>
    <col collapsed="false" customWidth="true" hidden="false" outlineLevel="0" max="11" min="11" style="0" width="18"/>
  </cols>
  <sheetData>
    <row r="1" customFormat="false" ht="18" hidden="false" customHeight="true" outlineLevel="0" collapsed="false"/>
    <row r="2" customFormat="false" ht="21.75" hidden="false" customHeight="true" outlineLevel="0" collapsed="false">
      <c r="D2" s="54" t="s">
        <v>235</v>
      </c>
      <c r="E2" s="54"/>
      <c r="F2" s="54"/>
      <c r="G2" s="54"/>
      <c r="H2" s="54"/>
      <c r="I2" s="54"/>
      <c r="J2" s="54"/>
      <c r="K2" s="54"/>
    </row>
    <row r="3" customFormat="false" ht="15.75" hidden="false" customHeight="true" outlineLevel="0" collapsed="false">
      <c r="D3" s="55" t="s">
        <v>236</v>
      </c>
      <c r="E3" s="55"/>
      <c r="F3" s="55"/>
      <c r="G3" s="55"/>
      <c r="H3" s="55"/>
      <c r="I3" s="55"/>
      <c r="J3" s="55"/>
      <c r="K3" s="55"/>
    </row>
    <row r="5" customFormat="false" ht="36" hidden="false" customHeight="true" outlineLevel="0" collapsed="false">
      <c r="A5" s="22" t="s">
        <v>33</v>
      </c>
      <c r="B5" s="22" t="s">
        <v>237</v>
      </c>
      <c r="C5" s="22" t="s">
        <v>238</v>
      </c>
      <c r="D5" s="22" t="s">
        <v>239</v>
      </c>
      <c r="E5" s="22" t="s">
        <v>240</v>
      </c>
      <c r="F5" s="22" t="s">
        <v>38</v>
      </c>
      <c r="G5" s="22" t="s">
        <v>241</v>
      </c>
      <c r="H5" s="22" t="s">
        <v>242</v>
      </c>
      <c r="I5" s="22" t="s">
        <v>243</v>
      </c>
      <c r="J5" s="22" t="s">
        <v>244</v>
      </c>
      <c r="K5" s="22" t="s">
        <v>245</v>
      </c>
    </row>
    <row r="6" customFormat="false" ht="42" hidden="false" customHeight="true" outlineLevel="0" collapsed="false">
      <c r="A6" s="88" t="n">
        <v>1</v>
      </c>
      <c r="B6" s="31" t="s">
        <v>246</v>
      </c>
      <c r="C6" s="28" t="s">
        <v>247</v>
      </c>
      <c r="D6" s="89" t="s">
        <v>248</v>
      </c>
      <c r="E6" s="68" t="s">
        <v>249</v>
      </c>
      <c r="F6" s="90" t="n">
        <v>2</v>
      </c>
      <c r="G6" s="91" t="n">
        <v>0</v>
      </c>
      <c r="H6" s="92" t="n">
        <v>4200</v>
      </c>
      <c r="I6" s="68" t="s">
        <v>250</v>
      </c>
      <c r="J6" s="93" t="s">
        <v>251</v>
      </c>
      <c r="K6" s="94" t="s">
        <v>252</v>
      </c>
    </row>
    <row r="7" customFormat="false" ht="42" hidden="false" customHeight="true" outlineLevel="0" collapsed="false">
      <c r="A7" s="88" t="n">
        <v>2</v>
      </c>
      <c r="B7" s="31" t="s">
        <v>253</v>
      </c>
      <c r="C7" s="28" t="s">
        <v>254</v>
      </c>
      <c r="D7" s="95" t="s">
        <v>255</v>
      </c>
      <c r="E7" s="68" t="s">
        <v>256</v>
      </c>
      <c r="F7" s="90" t="n">
        <v>5</v>
      </c>
      <c r="G7" s="91" t="n">
        <v>0</v>
      </c>
      <c r="H7" s="92" t="n">
        <v>1800</v>
      </c>
      <c r="I7" s="68" t="s">
        <v>257</v>
      </c>
      <c r="J7" s="96" t="s">
        <v>258</v>
      </c>
      <c r="K7" s="94" t="s">
        <v>97</v>
      </c>
    </row>
    <row r="8" customFormat="false" ht="42" hidden="false" customHeight="true" outlineLevel="0" collapsed="false">
      <c r="A8" s="88" t="n">
        <v>3</v>
      </c>
      <c r="B8" s="31" t="s">
        <v>259</v>
      </c>
      <c r="C8" s="28" t="s">
        <v>260</v>
      </c>
      <c r="D8" s="95" t="s">
        <v>261</v>
      </c>
      <c r="E8" s="68" t="s">
        <v>262</v>
      </c>
      <c r="F8" s="90" t="n">
        <v>1</v>
      </c>
      <c r="G8" s="91" t="n">
        <v>0</v>
      </c>
      <c r="H8" s="92" t="n">
        <v>600</v>
      </c>
      <c r="I8" s="68" t="s">
        <v>263</v>
      </c>
      <c r="J8" s="96" t="s">
        <v>264</v>
      </c>
      <c r="K8" s="94" t="s">
        <v>265</v>
      </c>
    </row>
    <row r="9" customFormat="false" ht="42" hidden="false" customHeight="true" outlineLevel="0" collapsed="false">
      <c r="A9" s="88" t="n">
        <v>4</v>
      </c>
      <c r="B9" s="31" t="s">
        <v>266</v>
      </c>
      <c r="C9" s="28" t="s">
        <v>267</v>
      </c>
      <c r="D9" s="97" t="s">
        <v>268</v>
      </c>
      <c r="E9" s="68" t="s">
        <v>269</v>
      </c>
      <c r="F9" s="90" t="n">
        <v>3</v>
      </c>
      <c r="G9" s="91" t="n">
        <v>0</v>
      </c>
      <c r="H9" s="92" t="n">
        <v>8900</v>
      </c>
      <c r="I9" s="68" t="s">
        <v>270</v>
      </c>
      <c r="J9" s="96" t="s">
        <v>271</v>
      </c>
      <c r="K9" s="94" t="s">
        <v>272</v>
      </c>
    </row>
    <row r="10" customFormat="false" ht="42" hidden="false" customHeight="true" outlineLevel="0" collapsed="false">
      <c r="A10" s="88" t="n">
        <v>5</v>
      </c>
      <c r="B10" s="31" t="s">
        <v>273</v>
      </c>
      <c r="C10" s="28" t="s">
        <v>274</v>
      </c>
      <c r="D10" s="95" t="s">
        <v>275</v>
      </c>
      <c r="E10" s="68" t="s">
        <v>276</v>
      </c>
      <c r="F10" s="90" t="n">
        <v>2</v>
      </c>
      <c r="G10" s="91" t="n">
        <v>0</v>
      </c>
      <c r="H10" s="92" t="n">
        <v>0</v>
      </c>
      <c r="I10" s="68" t="s">
        <v>277</v>
      </c>
      <c r="J10" s="96" t="s">
        <v>258</v>
      </c>
      <c r="K10" s="94" t="s">
        <v>97</v>
      </c>
    </row>
    <row r="11" customFormat="false" ht="42" hidden="false" customHeight="true" outlineLevel="0" collapsed="false">
      <c r="A11" s="36" t="n">
        <v>6</v>
      </c>
      <c r="B11" s="31" t="s">
        <v>278</v>
      </c>
      <c r="C11" s="28" t="s">
        <v>279</v>
      </c>
      <c r="D11" s="89" t="s">
        <v>280</v>
      </c>
      <c r="E11" s="68" t="s">
        <v>281</v>
      </c>
      <c r="F11" s="90" t="n">
        <v>4</v>
      </c>
      <c r="G11" s="91" t="n">
        <v>0</v>
      </c>
      <c r="H11" s="92" t="n">
        <v>4200</v>
      </c>
      <c r="I11" s="68" t="s">
        <v>282</v>
      </c>
      <c r="J11" s="98" t="s">
        <v>283</v>
      </c>
      <c r="K11" s="94" t="s">
        <v>284</v>
      </c>
    </row>
    <row r="12" customFormat="false" ht="42" hidden="false" customHeight="true" outlineLevel="0" collapsed="false">
      <c r="A12" s="36" t="n">
        <v>7</v>
      </c>
      <c r="B12" s="31" t="s">
        <v>285</v>
      </c>
      <c r="C12" s="28" t="s">
        <v>279</v>
      </c>
      <c r="D12" s="95" t="s">
        <v>261</v>
      </c>
      <c r="E12" s="68" t="s">
        <v>286</v>
      </c>
      <c r="F12" s="90" t="n">
        <v>6</v>
      </c>
      <c r="G12" s="91" t="n">
        <v>0</v>
      </c>
      <c r="H12" s="92" t="n">
        <v>3600</v>
      </c>
      <c r="I12" s="68" t="s">
        <v>287</v>
      </c>
      <c r="J12" s="98" t="s">
        <v>288</v>
      </c>
      <c r="K12" s="94" t="s">
        <v>289</v>
      </c>
    </row>
    <row r="13" customFormat="false" ht="27.75" hidden="false" customHeight="true" outlineLevel="0" collapsed="false">
      <c r="A13" s="34" t="s">
        <v>290</v>
      </c>
      <c r="B13" s="34"/>
      <c r="C13" s="34"/>
      <c r="D13" s="34"/>
      <c r="E13" s="34"/>
      <c r="F13" s="99" t="n">
        <f aca="false">SUM(F6:F12)</f>
        <v>23</v>
      </c>
      <c r="G13" s="99" t="n">
        <f aca="false">SUM(G6:G12)</f>
        <v>0</v>
      </c>
      <c r="H13" s="100" t="n">
        <f aca="false">SUM(H6:H12)</f>
        <v>23300</v>
      </c>
      <c r="I13" s="101" t="s">
        <v>291</v>
      </c>
      <c r="J13" s="101"/>
      <c r="K13" s="101"/>
    </row>
    <row r="15" customFormat="false" ht="21.75" hidden="false" customHeight="true" outlineLevel="0" collapsed="false">
      <c r="A15" s="83" t="s">
        <v>292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customFormat="false" ht="21.75" hidden="false" customHeight="true" outlineLevel="0" collapsed="false">
      <c r="A16" s="102" t="s">
        <v>293</v>
      </c>
      <c r="B16" s="102"/>
      <c r="C16" s="102"/>
      <c r="D16" s="102"/>
      <c r="E16" s="103" t="n">
        <f aca="false">F13</f>
        <v>23</v>
      </c>
      <c r="F16" s="104" t="s">
        <v>294</v>
      </c>
      <c r="G16" s="104"/>
      <c r="H16" s="104"/>
      <c r="I16" s="104"/>
      <c r="J16" s="104"/>
      <c r="K16" s="104"/>
    </row>
    <row r="17" customFormat="false" ht="21.75" hidden="false" customHeight="true" outlineLevel="0" collapsed="false">
      <c r="A17" s="102" t="s">
        <v>295</v>
      </c>
      <c r="B17" s="102"/>
      <c r="C17" s="102"/>
      <c r="D17" s="102"/>
      <c r="E17" s="103" t="n">
        <f aca="false">F13-G13</f>
        <v>23</v>
      </c>
      <c r="F17" s="104" t="s">
        <v>296</v>
      </c>
      <c r="G17" s="104"/>
      <c r="H17" s="104"/>
      <c r="I17" s="104"/>
      <c r="J17" s="104"/>
      <c r="K17" s="104"/>
    </row>
    <row r="18" customFormat="false" ht="21.75" hidden="false" customHeight="true" outlineLevel="0" collapsed="false">
      <c r="A18" s="102" t="s">
        <v>297</v>
      </c>
      <c r="B18" s="102"/>
      <c r="C18" s="102"/>
      <c r="D18" s="102"/>
      <c r="E18" s="105" t="n">
        <f aca="false">H13</f>
        <v>23300</v>
      </c>
      <c r="F18" s="104" t="s">
        <v>298</v>
      </c>
      <c r="G18" s="104"/>
      <c r="H18" s="104"/>
      <c r="I18" s="104"/>
      <c r="J18" s="104"/>
      <c r="K18" s="104"/>
    </row>
    <row r="19" customFormat="false" ht="21.75" hidden="false" customHeight="true" outlineLevel="0" collapsed="false">
      <c r="A19" s="102" t="s">
        <v>299</v>
      </c>
      <c r="B19" s="102"/>
      <c r="C19" s="102"/>
      <c r="D19" s="102"/>
      <c r="E19" s="103" t="s">
        <v>300</v>
      </c>
      <c r="F19" s="104" t="s">
        <v>301</v>
      </c>
      <c r="G19" s="104"/>
      <c r="H19" s="104"/>
      <c r="I19" s="104"/>
      <c r="J19" s="104"/>
      <c r="K19" s="104"/>
    </row>
    <row r="20" customFormat="false" ht="21.75" hidden="false" customHeight="true" outlineLevel="0" collapsed="false">
      <c r="A20" s="102" t="s">
        <v>302</v>
      </c>
      <c r="B20" s="102"/>
      <c r="C20" s="102"/>
      <c r="D20" s="102"/>
      <c r="E20" s="106" t="s">
        <v>303</v>
      </c>
      <c r="F20" s="104" t="s">
        <v>304</v>
      </c>
      <c r="G20" s="104"/>
      <c r="H20" s="104"/>
      <c r="I20" s="104"/>
      <c r="J20" s="104"/>
      <c r="K20" s="104"/>
    </row>
    <row r="22" customFormat="false" ht="21.75" hidden="false" customHeight="true" outlineLevel="0" collapsed="false">
      <c r="A22" s="107" t="s">
        <v>305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customFormat="false" ht="21.75" hidden="false" customHeight="true" outlineLevel="0" collapsed="false">
      <c r="A23" s="108" t="s">
        <v>306</v>
      </c>
      <c r="B23" s="108"/>
      <c r="C23" s="108"/>
      <c r="D23" s="108" t="s">
        <v>307</v>
      </c>
      <c r="E23" s="108"/>
      <c r="F23" s="108"/>
      <c r="G23" s="108" t="s">
        <v>308</v>
      </c>
      <c r="H23" s="108"/>
      <c r="I23" s="108"/>
      <c r="J23" s="108" t="s">
        <v>309</v>
      </c>
      <c r="K23" s="108"/>
    </row>
    <row r="24" customFormat="false" ht="19.5" hidden="false" customHeight="true" outlineLevel="0" collapsed="false">
      <c r="A24" s="109" t="n">
        <v>1</v>
      </c>
      <c r="B24" s="109"/>
      <c r="C24" s="109"/>
      <c r="D24" s="110" t="n">
        <f aca="false">1*1850</f>
        <v>1850</v>
      </c>
      <c r="E24" s="110"/>
      <c r="F24" s="110"/>
      <c r="G24" s="111" t="n">
        <f aca="false">1*1850/1850000</f>
        <v>0.001</v>
      </c>
      <c r="H24" s="111"/>
      <c r="I24" s="111"/>
      <c r="J24" s="112" t="s">
        <v>310</v>
      </c>
      <c r="K24" s="112"/>
    </row>
    <row r="25" customFormat="false" ht="19.5" hidden="false" customHeight="true" outlineLevel="0" collapsed="false">
      <c r="A25" s="109" t="n">
        <v>3</v>
      </c>
      <c r="B25" s="109"/>
      <c r="C25" s="109"/>
      <c r="D25" s="110" t="n">
        <f aca="false">3*1850</f>
        <v>5550</v>
      </c>
      <c r="E25" s="110"/>
      <c r="F25" s="110"/>
      <c r="G25" s="111" t="n">
        <f aca="false">3*1850/1850000</f>
        <v>0.003</v>
      </c>
      <c r="H25" s="111"/>
      <c r="I25" s="111"/>
      <c r="J25" s="112" t="s">
        <v>311</v>
      </c>
      <c r="K25" s="112"/>
    </row>
    <row r="26" customFormat="false" ht="19.5" hidden="false" customHeight="true" outlineLevel="0" collapsed="false">
      <c r="A26" s="109" t="n">
        <v>5</v>
      </c>
      <c r="B26" s="109"/>
      <c r="C26" s="109"/>
      <c r="D26" s="110" t="n">
        <f aca="false">5*1850</f>
        <v>9250</v>
      </c>
      <c r="E26" s="110"/>
      <c r="F26" s="110"/>
      <c r="G26" s="111" t="n">
        <f aca="false">5*1850/1850000</f>
        <v>0.005</v>
      </c>
      <c r="H26" s="111"/>
      <c r="I26" s="111"/>
      <c r="J26" s="112" t="s">
        <v>312</v>
      </c>
      <c r="K26" s="112"/>
    </row>
    <row r="27" customFormat="false" ht="19.5" hidden="false" customHeight="true" outlineLevel="0" collapsed="false">
      <c r="A27" s="113" t="n">
        <v>10</v>
      </c>
      <c r="B27" s="113"/>
      <c r="C27" s="113"/>
      <c r="D27" s="110" t="n">
        <f aca="false">10*1850</f>
        <v>18500</v>
      </c>
      <c r="E27" s="110"/>
      <c r="F27" s="110"/>
      <c r="G27" s="111" t="n">
        <f aca="false">10*1850/1850000</f>
        <v>0.01</v>
      </c>
      <c r="H27" s="111"/>
      <c r="I27" s="111"/>
      <c r="J27" s="112" t="s">
        <v>313</v>
      </c>
      <c r="K27" s="112"/>
    </row>
    <row r="28" customFormat="false" ht="19.5" hidden="false" customHeight="true" outlineLevel="0" collapsed="false">
      <c r="A28" s="113" t="n">
        <v>20</v>
      </c>
      <c r="B28" s="113"/>
      <c r="C28" s="113"/>
      <c r="D28" s="110" t="n">
        <f aca="false">20*1850</f>
        <v>37000</v>
      </c>
      <c r="E28" s="110"/>
      <c r="F28" s="110"/>
      <c r="G28" s="111" t="n">
        <f aca="false">20*1850/1850000</f>
        <v>0.02</v>
      </c>
      <c r="H28" s="111"/>
      <c r="I28" s="111"/>
      <c r="J28" s="112" t="s">
        <v>314</v>
      </c>
      <c r="K28" s="112"/>
    </row>
    <row r="29" customFormat="false" ht="19.5" hidden="false" customHeight="true" outlineLevel="0" collapsed="false">
      <c r="A29" s="113" t="n">
        <v>30</v>
      </c>
      <c r="B29" s="113"/>
      <c r="C29" s="113"/>
      <c r="D29" s="110" t="n">
        <f aca="false">30*1850</f>
        <v>55500</v>
      </c>
      <c r="E29" s="110"/>
      <c r="F29" s="110"/>
      <c r="G29" s="111" t="n">
        <f aca="false">30*1850/1850000</f>
        <v>0.03</v>
      </c>
      <c r="H29" s="111"/>
      <c r="I29" s="111"/>
      <c r="J29" s="112" t="s">
        <v>315</v>
      </c>
      <c r="K29" s="112"/>
    </row>
  </sheetData>
  <mergeCells count="44">
    <mergeCell ref="D2:K2"/>
    <mergeCell ref="D3:K3"/>
    <mergeCell ref="A13:E13"/>
    <mergeCell ref="I13:K13"/>
    <mergeCell ref="A15:K15"/>
    <mergeCell ref="A16:D16"/>
    <mergeCell ref="F16:K16"/>
    <mergeCell ref="A17:D17"/>
    <mergeCell ref="F17:K17"/>
    <mergeCell ref="A18:D18"/>
    <mergeCell ref="F18:K18"/>
    <mergeCell ref="A19:D19"/>
    <mergeCell ref="F19:K19"/>
    <mergeCell ref="A20:D20"/>
    <mergeCell ref="F20:K20"/>
    <mergeCell ref="A22:K22"/>
    <mergeCell ref="A23:C23"/>
    <mergeCell ref="D23:F23"/>
    <mergeCell ref="G23:I23"/>
    <mergeCell ref="J23:K23"/>
    <mergeCell ref="A24:C24"/>
    <mergeCell ref="D24:F24"/>
    <mergeCell ref="G24:I24"/>
    <mergeCell ref="J24:K24"/>
    <mergeCell ref="A25:C25"/>
    <mergeCell ref="D25:F25"/>
    <mergeCell ref="G25:I25"/>
    <mergeCell ref="J25:K25"/>
    <mergeCell ref="A26:C26"/>
    <mergeCell ref="D26:F26"/>
    <mergeCell ref="G26:I26"/>
    <mergeCell ref="J26:K26"/>
    <mergeCell ref="A27:C27"/>
    <mergeCell ref="D27:F27"/>
    <mergeCell ref="G27:I27"/>
    <mergeCell ref="J27:K27"/>
    <mergeCell ref="A28:C28"/>
    <mergeCell ref="D28:F28"/>
    <mergeCell ref="G28:I28"/>
    <mergeCell ref="J28:K28"/>
    <mergeCell ref="A29:C29"/>
    <mergeCell ref="D29:F29"/>
    <mergeCell ref="G29:I29"/>
    <mergeCell ref="J29:K29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9" min="2" style="0" width="9"/>
    <col collapsed="false" customWidth="true" hidden="false" outlineLevel="0" max="10" min="10" style="0" width="12"/>
    <col collapsed="false" customWidth="true" hidden="false" outlineLevel="0" max="11" min="11" style="0" width="8"/>
    <col collapsed="false" customWidth="true" hidden="false" outlineLevel="0" max="12" min="12" style="0" width="10"/>
  </cols>
  <sheetData>
    <row r="1" customFormat="false" ht="18" hidden="false" customHeight="true" outlineLevel="0" collapsed="false"/>
    <row r="2" customFormat="false" ht="21.75" hidden="false" customHeight="true" outlineLevel="0" collapsed="false">
      <c r="D2" s="54" t="s">
        <v>316</v>
      </c>
      <c r="E2" s="54"/>
      <c r="F2" s="54"/>
      <c r="G2" s="54"/>
      <c r="H2" s="54"/>
      <c r="I2" s="54"/>
      <c r="J2" s="54"/>
      <c r="K2" s="54"/>
      <c r="L2" s="54"/>
    </row>
    <row r="3" customFormat="false" ht="15.75" hidden="false" customHeight="true" outlineLevel="0" collapsed="false">
      <c r="D3" s="55" t="s">
        <v>317</v>
      </c>
      <c r="E3" s="55"/>
      <c r="F3" s="55"/>
      <c r="G3" s="55"/>
      <c r="H3" s="55"/>
      <c r="I3" s="55"/>
      <c r="J3" s="55"/>
      <c r="K3" s="55"/>
      <c r="L3" s="55"/>
    </row>
    <row r="5" customFormat="false" ht="25.5" hidden="false" customHeight="true" outlineLevel="0" collapsed="false">
      <c r="A5" s="114" t="s">
        <v>318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customFormat="false" ht="31.5" hidden="false" customHeight="true" outlineLevel="0" collapsed="false">
      <c r="A6" s="115" t="s">
        <v>319</v>
      </c>
      <c r="B6" s="116" t="s">
        <v>320</v>
      </c>
      <c r="C6" s="116" t="s">
        <v>321</v>
      </c>
      <c r="D6" s="116" t="s">
        <v>322</v>
      </c>
      <c r="E6" s="116" t="s">
        <v>323</v>
      </c>
      <c r="F6" s="116" t="s">
        <v>324</v>
      </c>
      <c r="G6" s="116" t="s">
        <v>325</v>
      </c>
      <c r="H6" s="116" t="s">
        <v>326</v>
      </c>
      <c r="I6" s="116" t="s">
        <v>327</v>
      </c>
      <c r="J6" s="22" t="s">
        <v>328</v>
      </c>
      <c r="K6" s="22"/>
      <c r="L6" s="22"/>
    </row>
    <row r="7" customFormat="false" ht="27.75" hidden="false" customHeight="true" outlineLevel="0" collapsed="false">
      <c r="A7" s="117" t="s">
        <v>329</v>
      </c>
      <c r="B7" s="118" t="s">
        <v>330</v>
      </c>
      <c r="C7" s="118" t="s">
        <v>330</v>
      </c>
      <c r="D7" s="118" t="s">
        <v>330</v>
      </c>
      <c r="E7" s="118" t="s">
        <v>330</v>
      </c>
      <c r="F7" s="118" t="s">
        <v>330</v>
      </c>
      <c r="G7" s="118" t="s">
        <v>330</v>
      </c>
      <c r="H7" s="119" t="s">
        <v>331</v>
      </c>
      <c r="I7" s="120" t="s">
        <v>332</v>
      </c>
      <c r="J7" s="121" t="s">
        <v>333</v>
      </c>
      <c r="K7" s="121"/>
      <c r="L7" s="121"/>
    </row>
    <row r="8" customFormat="false" ht="21.75" hidden="false" customHeight="true" outlineLevel="0" collapsed="false">
      <c r="A8" s="117" t="s">
        <v>237</v>
      </c>
      <c r="B8" s="31" t="s">
        <v>334</v>
      </c>
      <c r="C8" s="31" t="s">
        <v>335</v>
      </c>
      <c r="D8" s="31" t="s">
        <v>335</v>
      </c>
      <c r="E8" s="31" t="s">
        <v>336</v>
      </c>
      <c r="F8" s="31" t="s">
        <v>337</v>
      </c>
      <c r="G8" s="31" t="s">
        <v>338</v>
      </c>
      <c r="H8" s="31" t="s">
        <v>339</v>
      </c>
      <c r="I8" s="31" t="s">
        <v>340</v>
      </c>
      <c r="J8" s="122"/>
      <c r="K8" s="122"/>
      <c r="L8" s="122"/>
    </row>
    <row r="9" customFormat="false" ht="21.75" hidden="false" customHeight="true" outlineLevel="0" collapsed="false">
      <c r="A9" s="117" t="s">
        <v>341</v>
      </c>
      <c r="B9" s="123" t="s">
        <v>342</v>
      </c>
      <c r="C9" s="123" t="s">
        <v>343</v>
      </c>
      <c r="D9" s="123" t="s">
        <v>343</v>
      </c>
      <c r="E9" s="123" t="s">
        <v>344</v>
      </c>
      <c r="F9" s="123" t="s">
        <v>344</v>
      </c>
      <c r="G9" s="123" t="s">
        <v>345</v>
      </c>
      <c r="H9" s="123" t="s">
        <v>346</v>
      </c>
      <c r="I9" s="123" t="s">
        <v>343</v>
      </c>
      <c r="J9" s="122"/>
      <c r="K9" s="122"/>
      <c r="L9" s="122"/>
    </row>
    <row r="10" customFormat="false" ht="24" hidden="false" customHeight="true" outlineLevel="0" collapsed="false">
      <c r="A10" s="124" t="s">
        <v>347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</row>
    <row r="12" customFormat="false" ht="25.5" hidden="false" customHeight="true" outlineLevel="0" collapsed="false">
      <c r="A12" s="125" t="s">
        <v>348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</row>
    <row r="13" customFormat="false" ht="31.5" hidden="false" customHeight="true" outlineLevel="0" collapsed="false">
      <c r="A13" s="115" t="s">
        <v>319</v>
      </c>
      <c r="B13" s="116" t="s">
        <v>320</v>
      </c>
      <c r="C13" s="116" t="s">
        <v>321</v>
      </c>
      <c r="D13" s="116" t="s">
        <v>322</v>
      </c>
      <c r="E13" s="116" t="s">
        <v>323</v>
      </c>
      <c r="F13" s="116" t="s">
        <v>324</v>
      </c>
      <c r="G13" s="116" t="s">
        <v>325</v>
      </c>
      <c r="H13" s="116" t="s">
        <v>326</v>
      </c>
      <c r="I13" s="116" t="s">
        <v>327</v>
      </c>
      <c r="J13" s="22" t="s">
        <v>328</v>
      </c>
      <c r="K13" s="22"/>
      <c r="L13" s="22"/>
    </row>
    <row r="14" customFormat="false" ht="27.75" hidden="false" customHeight="true" outlineLevel="0" collapsed="false">
      <c r="A14" s="117" t="s">
        <v>329</v>
      </c>
      <c r="B14" s="118" t="s">
        <v>330</v>
      </c>
      <c r="C14" s="118" t="s">
        <v>330</v>
      </c>
      <c r="D14" s="118" t="s">
        <v>330</v>
      </c>
      <c r="E14" s="118" t="s">
        <v>330</v>
      </c>
      <c r="F14" s="118" t="s">
        <v>330</v>
      </c>
      <c r="G14" s="118" t="s">
        <v>330</v>
      </c>
      <c r="H14" s="119" t="s">
        <v>331</v>
      </c>
      <c r="I14" s="120" t="s">
        <v>332</v>
      </c>
      <c r="J14" s="121" t="s">
        <v>349</v>
      </c>
      <c r="K14" s="121"/>
      <c r="L14" s="121"/>
    </row>
    <row r="15" customFormat="false" ht="21.75" hidden="false" customHeight="true" outlineLevel="0" collapsed="false">
      <c r="A15" s="117" t="s">
        <v>237</v>
      </c>
      <c r="B15" s="31" t="s">
        <v>336</v>
      </c>
      <c r="C15" s="31" t="s">
        <v>336</v>
      </c>
      <c r="D15" s="31" t="s">
        <v>337</v>
      </c>
      <c r="E15" s="31" t="s">
        <v>337</v>
      </c>
      <c r="F15" s="31" t="s">
        <v>338</v>
      </c>
      <c r="G15" s="31" t="s">
        <v>338</v>
      </c>
      <c r="H15" s="31" t="s">
        <v>339</v>
      </c>
      <c r="I15" s="31" t="s">
        <v>340</v>
      </c>
      <c r="J15" s="122"/>
      <c r="K15" s="122"/>
      <c r="L15" s="122"/>
    </row>
    <row r="16" customFormat="false" ht="21.75" hidden="false" customHeight="true" outlineLevel="0" collapsed="false">
      <c r="A16" s="117" t="s">
        <v>341</v>
      </c>
      <c r="B16" s="123" t="s">
        <v>343</v>
      </c>
      <c r="C16" s="123" t="s">
        <v>343</v>
      </c>
      <c r="D16" s="123" t="s">
        <v>343</v>
      </c>
      <c r="E16" s="123" t="s">
        <v>344</v>
      </c>
      <c r="F16" s="123" t="s">
        <v>344</v>
      </c>
      <c r="G16" s="123" t="s">
        <v>345</v>
      </c>
      <c r="H16" s="123" t="s">
        <v>350</v>
      </c>
      <c r="I16" s="123" t="s">
        <v>343</v>
      </c>
      <c r="J16" s="122"/>
      <c r="K16" s="122"/>
      <c r="L16" s="122"/>
    </row>
    <row r="17" customFormat="false" ht="24" hidden="false" customHeight="true" outlineLevel="0" collapsed="false">
      <c r="A17" s="124" t="s">
        <v>351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</row>
    <row r="19" customFormat="false" ht="25.5" hidden="false" customHeight="true" outlineLevel="0" collapsed="false">
      <c r="A19" s="126" t="s">
        <v>352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customFormat="false" ht="21.75" hidden="false" customHeight="true" outlineLevel="0" collapsed="false">
      <c r="A20" s="115" t="s">
        <v>353</v>
      </c>
      <c r="B20" s="127" t="s">
        <v>354</v>
      </c>
      <c r="C20" s="127"/>
      <c r="D20" s="127"/>
      <c r="E20" s="127"/>
      <c r="F20" s="115" t="s">
        <v>355</v>
      </c>
      <c r="G20" s="127" t="s">
        <v>356</v>
      </c>
      <c r="H20" s="127"/>
      <c r="I20" s="115" t="s">
        <v>357</v>
      </c>
      <c r="J20" s="115" t="s">
        <v>358</v>
      </c>
      <c r="K20" s="127" t="s">
        <v>329</v>
      </c>
      <c r="L20" s="127"/>
    </row>
    <row r="21" customFormat="false" ht="21.75" hidden="false" customHeight="true" outlineLevel="0" collapsed="false">
      <c r="A21" s="28" t="n">
        <v>1</v>
      </c>
      <c r="B21" s="30" t="s">
        <v>359</v>
      </c>
      <c r="C21" s="30"/>
      <c r="D21" s="30"/>
      <c r="E21" s="30"/>
      <c r="F21" s="128" t="s">
        <v>360</v>
      </c>
      <c r="G21" s="31" t="s">
        <v>343</v>
      </c>
      <c r="H21" s="31"/>
      <c r="I21" s="31" t="s">
        <v>361</v>
      </c>
      <c r="J21" s="36" t="s">
        <v>362</v>
      </c>
      <c r="K21" s="129" t="s">
        <v>363</v>
      </c>
      <c r="L21" s="129"/>
    </row>
    <row r="22" customFormat="false" ht="21.75" hidden="false" customHeight="true" outlineLevel="0" collapsed="false">
      <c r="A22" s="28" t="n">
        <v>2</v>
      </c>
      <c r="B22" s="30" t="s">
        <v>364</v>
      </c>
      <c r="C22" s="30"/>
      <c r="D22" s="30"/>
      <c r="E22" s="30"/>
      <c r="F22" s="128" t="s">
        <v>365</v>
      </c>
      <c r="G22" s="31" t="s">
        <v>343</v>
      </c>
      <c r="H22" s="31"/>
      <c r="I22" s="31" t="s">
        <v>366</v>
      </c>
      <c r="J22" s="36" t="s">
        <v>362</v>
      </c>
      <c r="K22" s="129" t="s">
        <v>363</v>
      </c>
      <c r="L22" s="129"/>
    </row>
    <row r="23" customFormat="false" ht="21.75" hidden="false" customHeight="true" outlineLevel="0" collapsed="false">
      <c r="A23" s="28" t="n">
        <v>3</v>
      </c>
      <c r="B23" s="30" t="s">
        <v>367</v>
      </c>
      <c r="C23" s="30"/>
      <c r="D23" s="30"/>
      <c r="E23" s="30"/>
      <c r="F23" s="128" t="s">
        <v>360</v>
      </c>
      <c r="G23" s="31" t="s">
        <v>343</v>
      </c>
      <c r="H23" s="31"/>
      <c r="I23" s="31" t="s">
        <v>368</v>
      </c>
      <c r="J23" s="36" t="s">
        <v>362</v>
      </c>
      <c r="K23" s="51" t="s">
        <v>369</v>
      </c>
      <c r="L23" s="51"/>
    </row>
    <row r="24" customFormat="false" ht="21.75" hidden="false" customHeight="true" outlineLevel="0" collapsed="false">
      <c r="A24" s="28" t="n">
        <v>4</v>
      </c>
      <c r="B24" s="30" t="s">
        <v>370</v>
      </c>
      <c r="C24" s="30"/>
      <c r="D24" s="30"/>
      <c r="E24" s="30"/>
      <c r="F24" s="128" t="s">
        <v>371</v>
      </c>
      <c r="G24" s="31" t="s">
        <v>344</v>
      </c>
      <c r="H24" s="31"/>
      <c r="I24" s="31" t="s">
        <v>368</v>
      </c>
      <c r="J24" s="36" t="s">
        <v>362</v>
      </c>
      <c r="K24" s="51" t="s">
        <v>369</v>
      </c>
      <c r="L24" s="51"/>
    </row>
    <row r="25" customFormat="false" ht="21.75" hidden="false" customHeight="true" outlineLevel="0" collapsed="false">
      <c r="A25" s="28" t="n">
        <v>5</v>
      </c>
      <c r="B25" s="30" t="s">
        <v>372</v>
      </c>
      <c r="C25" s="30"/>
      <c r="D25" s="30"/>
      <c r="E25" s="30"/>
      <c r="F25" s="128" t="s">
        <v>371</v>
      </c>
      <c r="G25" s="31" t="s">
        <v>344</v>
      </c>
      <c r="H25" s="31"/>
      <c r="I25" s="31" t="s">
        <v>373</v>
      </c>
      <c r="J25" s="130" t="s">
        <v>374</v>
      </c>
      <c r="K25" s="129" t="s">
        <v>363</v>
      </c>
      <c r="L25" s="129"/>
    </row>
    <row r="26" customFormat="false" ht="21.75" hidden="false" customHeight="true" outlineLevel="0" collapsed="false">
      <c r="A26" s="28" t="n">
        <v>6</v>
      </c>
      <c r="B26" s="30" t="s">
        <v>375</v>
      </c>
      <c r="C26" s="30"/>
      <c r="D26" s="30"/>
      <c r="E26" s="30"/>
      <c r="F26" s="128" t="s">
        <v>371</v>
      </c>
      <c r="G26" s="31" t="s">
        <v>344</v>
      </c>
      <c r="H26" s="31"/>
      <c r="I26" s="31" t="s">
        <v>376</v>
      </c>
      <c r="J26" s="130" t="s">
        <v>374</v>
      </c>
      <c r="K26" s="51" t="s">
        <v>369</v>
      </c>
      <c r="L26" s="51"/>
    </row>
    <row r="27" customFormat="false" ht="21.75" hidden="false" customHeight="true" outlineLevel="0" collapsed="false">
      <c r="A27" s="28" t="n">
        <v>7</v>
      </c>
      <c r="B27" s="30" t="s">
        <v>377</v>
      </c>
      <c r="C27" s="30"/>
      <c r="D27" s="30"/>
      <c r="E27" s="30"/>
      <c r="F27" s="128" t="s">
        <v>371</v>
      </c>
      <c r="G27" s="31" t="s">
        <v>343</v>
      </c>
      <c r="H27" s="31"/>
      <c r="I27" s="31" t="s">
        <v>378</v>
      </c>
      <c r="J27" s="130" t="s">
        <v>374</v>
      </c>
      <c r="K27" s="51" t="s">
        <v>369</v>
      </c>
      <c r="L27" s="51"/>
    </row>
    <row r="28" customFormat="false" ht="21.75" hidden="false" customHeight="true" outlineLevel="0" collapsed="false">
      <c r="A28" s="28" t="n">
        <v>8</v>
      </c>
      <c r="B28" s="30" t="s">
        <v>379</v>
      </c>
      <c r="C28" s="30"/>
      <c r="D28" s="30"/>
      <c r="E28" s="30"/>
      <c r="F28" s="128" t="s">
        <v>365</v>
      </c>
      <c r="G28" s="31" t="s">
        <v>342</v>
      </c>
      <c r="H28" s="31"/>
      <c r="I28" s="31" t="s">
        <v>378</v>
      </c>
      <c r="J28" s="36" t="s">
        <v>362</v>
      </c>
      <c r="K28" s="129" t="s">
        <v>363</v>
      </c>
      <c r="L28" s="129"/>
    </row>
    <row r="29" customFormat="false" ht="21.75" hidden="false" customHeight="true" outlineLevel="0" collapsed="false">
      <c r="A29" s="28" t="n">
        <v>9</v>
      </c>
      <c r="B29" s="30" t="s">
        <v>380</v>
      </c>
      <c r="C29" s="30"/>
      <c r="D29" s="30"/>
      <c r="E29" s="30"/>
      <c r="F29" s="128" t="s">
        <v>371</v>
      </c>
      <c r="G29" s="31" t="s">
        <v>344</v>
      </c>
      <c r="H29" s="31"/>
      <c r="I29" s="31" t="s">
        <v>340</v>
      </c>
      <c r="J29" s="28" t="s">
        <v>381</v>
      </c>
      <c r="K29" s="129" t="s">
        <v>363</v>
      </c>
      <c r="L29" s="129"/>
    </row>
  </sheetData>
  <mergeCells count="45">
    <mergeCell ref="D2:L2"/>
    <mergeCell ref="D3:L3"/>
    <mergeCell ref="A5:L5"/>
    <mergeCell ref="J6:L6"/>
    <mergeCell ref="J7:L7"/>
    <mergeCell ref="J8:L8"/>
    <mergeCell ref="J9:L9"/>
    <mergeCell ref="A10:L10"/>
    <mergeCell ref="A12:L12"/>
    <mergeCell ref="J13:L13"/>
    <mergeCell ref="J14:L14"/>
    <mergeCell ref="J15:L15"/>
    <mergeCell ref="J16:L16"/>
    <mergeCell ref="A17:L17"/>
    <mergeCell ref="A19:L19"/>
    <mergeCell ref="B20:E20"/>
    <mergeCell ref="G20:H20"/>
    <mergeCell ref="K20:L20"/>
    <mergeCell ref="B21:E21"/>
    <mergeCell ref="G21:H21"/>
    <mergeCell ref="K21:L21"/>
    <mergeCell ref="B22:E22"/>
    <mergeCell ref="G22:H22"/>
    <mergeCell ref="K22:L22"/>
    <mergeCell ref="B23:E23"/>
    <mergeCell ref="G23:H23"/>
    <mergeCell ref="K23:L23"/>
    <mergeCell ref="B24:E24"/>
    <mergeCell ref="G24:H24"/>
    <mergeCell ref="K24:L24"/>
    <mergeCell ref="B25:E25"/>
    <mergeCell ref="G25:H25"/>
    <mergeCell ref="K25:L25"/>
    <mergeCell ref="B26:E26"/>
    <mergeCell ref="G26:H26"/>
    <mergeCell ref="K26:L26"/>
    <mergeCell ref="B27:E27"/>
    <mergeCell ref="G27:H27"/>
    <mergeCell ref="K27:L27"/>
    <mergeCell ref="B28:E28"/>
    <mergeCell ref="G28:H28"/>
    <mergeCell ref="K28:L28"/>
    <mergeCell ref="B29:E29"/>
    <mergeCell ref="G29:H29"/>
    <mergeCell ref="K29:L29"/>
  </mergeCells>
  <printOptions headings="false" gridLines="false" gridLinesSet="true" horizontalCentered="false" verticalCentered="false"/>
  <pageMargins left="0.3" right="0.3" top="1" bottom="1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8"/>
    <col collapsed="false" customWidth="true" hidden="false" outlineLevel="0" max="3" min="3" style="0" width="11"/>
    <col collapsed="false" customWidth="true" hidden="false" outlineLevel="0" max="11" min="4" style="0" width="9"/>
    <col collapsed="false" customWidth="true" hidden="false" outlineLevel="0" max="12" min="12" style="0" width="11"/>
    <col collapsed="false" customWidth="true" hidden="false" outlineLevel="0" max="13" min="13" style="0" width="8"/>
    <col collapsed="false" customWidth="true" hidden="false" outlineLevel="0" max="14" min="14" style="0" width="9"/>
  </cols>
  <sheetData>
    <row r="1" customFormat="false" ht="18" hidden="false" customHeight="true" outlineLevel="0" collapsed="false"/>
    <row r="2" customFormat="false" ht="21.75" hidden="false" customHeight="true" outlineLevel="0" collapsed="false">
      <c r="D2" s="54" t="s">
        <v>382</v>
      </c>
      <c r="E2" s="54"/>
      <c r="F2" s="54"/>
      <c r="G2" s="54"/>
      <c r="H2" s="54"/>
      <c r="I2" s="54"/>
      <c r="J2" s="54"/>
      <c r="K2" s="54"/>
      <c r="L2" s="54"/>
      <c r="M2" s="54"/>
      <c r="N2" s="54"/>
    </row>
    <row r="3" customFormat="false" ht="15.75" hidden="false" customHeight="true" outlineLevel="0" collapsed="false">
      <c r="D3" s="55" t="s">
        <v>383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5" customFormat="false" ht="24" hidden="false" customHeight="true" outlineLevel="0" collapsed="false">
      <c r="A5" s="131" t="s">
        <v>384</v>
      </c>
      <c r="B5" s="131"/>
      <c r="C5" s="131"/>
      <c r="D5" s="131"/>
      <c r="E5" s="131"/>
      <c r="F5" s="131"/>
      <c r="G5" s="131"/>
      <c r="H5" s="131"/>
    </row>
    <row r="6" customFormat="false" ht="31.5" hidden="false" customHeight="true" outlineLevel="0" collapsed="false">
      <c r="B6" s="132" t="s">
        <v>385</v>
      </c>
      <c r="C6" s="116" t="s">
        <v>386</v>
      </c>
      <c r="D6" s="116" t="s">
        <v>387</v>
      </c>
      <c r="E6" s="116" t="s">
        <v>388</v>
      </c>
      <c r="F6" s="116" t="s">
        <v>389</v>
      </c>
      <c r="G6" s="116" t="s">
        <v>390</v>
      </c>
    </row>
    <row r="7" customFormat="false" ht="49.5" hidden="false" customHeight="true" outlineLevel="0" collapsed="false">
      <c r="A7" s="133" t="s">
        <v>391</v>
      </c>
      <c r="B7" s="116" t="s">
        <v>392</v>
      </c>
      <c r="C7" s="134"/>
      <c r="D7" s="135"/>
      <c r="E7" s="135"/>
      <c r="F7" s="136"/>
      <c r="G7" s="136"/>
    </row>
    <row r="8" customFormat="false" ht="49.5" hidden="false" customHeight="true" outlineLevel="0" collapsed="false">
      <c r="A8" s="133"/>
      <c r="B8" s="116" t="s">
        <v>393</v>
      </c>
      <c r="C8" s="134"/>
      <c r="D8" s="137" t="s">
        <v>394</v>
      </c>
      <c r="E8" s="135"/>
      <c r="F8" s="138" t="s">
        <v>395</v>
      </c>
      <c r="G8" s="136"/>
    </row>
    <row r="9" customFormat="false" ht="49.5" hidden="false" customHeight="true" outlineLevel="0" collapsed="false">
      <c r="A9" s="133"/>
      <c r="B9" s="116" t="s">
        <v>396</v>
      </c>
      <c r="C9" s="139"/>
      <c r="D9" s="137" t="s">
        <v>397</v>
      </c>
      <c r="E9" s="137" t="s">
        <v>268</v>
      </c>
      <c r="F9" s="135"/>
      <c r="G9" s="135"/>
    </row>
    <row r="10" customFormat="false" ht="49.5" hidden="false" customHeight="true" outlineLevel="0" collapsed="false">
      <c r="A10" s="133"/>
      <c r="B10" s="116" t="s">
        <v>398</v>
      </c>
      <c r="C10" s="139"/>
      <c r="D10" s="140" t="s">
        <v>399</v>
      </c>
      <c r="E10" s="137" t="s">
        <v>400</v>
      </c>
      <c r="F10" s="137" t="s">
        <v>401</v>
      </c>
      <c r="G10" s="135"/>
    </row>
    <row r="11" customFormat="false" ht="49.5" hidden="false" customHeight="true" outlineLevel="0" collapsed="false">
      <c r="A11" s="133"/>
      <c r="B11" s="116" t="s">
        <v>402</v>
      </c>
      <c r="C11" s="139"/>
      <c r="D11" s="139"/>
      <c r="E11" s="139"/>
      <c r="F11" s="134"/>
      <c r="G11" s="134"/>
    </row>
    <row r="13" customFormat="false" ht="18" hidden="false" customHeight="true" outlineLevel="0" collapsed="false">
      <c r="A13" s="141" t="s">
        <v>403</v>
      </c>
      <c r="B13" s="141"/>
      <c r="C13" s="141"/>
      <c r="D13" s="141"/>
      <c r="E13" s="141"/>
      <c r="F13" s="141"/>
      <c r="G13" s="141"/>
      <c r="H13" s="141"/>
    </row>
    <row r="14" customFormat="false" ht="21.75" hidden="false" customHeight="true" outlineLevel="0" collapsed="false">
      <c r="A14" s="142" t="s">
        <v>404</v>
      </c>
      <c r="B14" s="143" t="s">
        <v>405</v>
      </c>
      <c r="C14" s="144" t="s">
        <v>406</v>
      </c>
      <c r="D14" s="143" t="s">
        <v>407</v>
      </c>
      <c r="E14" s="145" t="s">
        <v>408</v>
      </c>
      <c r="F14" s="143" t="s">
        <v>409</v>
      </c>
      <c r="G14" s="146" t="s">
        <v>410</v>
      </c>
      <c r="H14" s="143" t="s">
        <v>411</v>
      </c>
    </row>
    <row r="16" customFormat="false" ht="25.5" hidden="false" customHeight="true" outlineLevel="0" collapsed="false">
      <c r="A16" s="126" t="s">
        <v>412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customFormat="false" ht="31.5" hidden="false" customHeight="true" outlineLevel="0" collapsed="false">
      <c r="A17" s="147" t="s">
        <v>239</v>
      </c>
      <c r="B17" s="147"/>
      <c r="C17" s="22" t="s">
        <v>413</v>
      </c>
      <c r="D17" s="147" t="s">
        <v>414</v>
      </c>
      <c r="E17" s="147"/>
      <c r="F17" s="147"/>
      <c r="G17" s="147"/>
      <c r="H17" s="147" t="s">
        <v>415</v>
      </c>
      <c r="I17" s="147"/>
      <c r="J17" s="147"/>
      <c r="K17" s="147"/>
      <c r="L17" s="22" t="s">
        <v>416</v>
      </c>
      <c r="M17" s="147" t="s">
        <v>356</v>
      </c>
      <c r="N17" s="147"/>
    </row>
    <row r="18" customFormat="false" ht="37.5" hidden="false" customHeight="true" outlineLevel="0" collapsed="false">
      <c r="A18" s="148" t="s">
        <v>280</v>
      </c>
      <c r="B18" s="148"/>
      <c r="C18" s="149" t="s">
        <v>408</v>
      </c>
      <c r="D18" s="68" t="s">
        <v>417</v>
      </c>
      <c r="E18" s="68"/>
      <c r="F18" s="68"/>
      <c r="G18" s="68"/>
      <c r="H18" s="150" t="s">
        <v>418</v>
      </c>
      <c r="I18" s="150"/>
      <c r="J18" s="150"/>
      <c r="K18" s="150"/>
      <c r="L18" s="128" t="s">
        <v>419</v>
      </c>
      <c r="M18" s="28" t="s">
        <v>342</v>
      </c>
      <c r="N18" s="28"/>
    </row>
    <row r="19" customFormat="false" ht="37.5" hidden="false" customHeight="true" outlineLevel="0" collapsed="false">
      <c r="A19" s="148" t="s">
        <v>261</v>
      </c>
      <c r="B19" s="148"/>
      <c r="C19" s="149" t="s">
        <v>408</v>
      </c>
      <c r="D19" s="68" t="s">
        <v>420</v>
      </c>
      <c r="E19" s="68"/>
      <c r="F19" s="68"/>
      <c r="G19" s="68"/>
      <c r="H19" s="150" t="s">
        <v>421</v>
      </c>
      <c r="I19" s="150"/>
      <c r="J19" s="150"/>
      <c r="K19" s="150"/>
      <c r="L19" s="128" t="s">
        <v>422</v>
      </c>
      <c r="M19" s="28" t="s">
        <v>343</v>
      </c>
      <c r="N19" s="28"/>
    </row>
    <row r="20" customFormat="false" ht="37.5" hidden="false" customHeight="true" outlineLevel="0" collapsed="false">
      <c r="A20" s="148" t="s">
        <v>268</v>
      </c>
      <c r="B20" s="148"/>
      <c r="C20" s="48" t="s">
        <v>406</v>
      </c>
      <c r="D20" s="68" t="s">
        <v>423</v>
      </c>
      <c r="E20" s="68"/>
      <c r="F20" s="68"/>
      <c r="G20" s="68"/>
      <c r="H20" s="150" t="s">
        <v>424</v>
      </c>
      <c r="I20" s="150"/>
      <c r="J20" s="150"/>
      <c r="K20" s="150"/>
      <c r="L20" s="128" t="s">
        <v>425</v>
      </c>
      <c r="M20" s="28" t="s">
        <v>343</v>
      </c>
      <c r="N20" s="28"/>
    </row>
    <row r="21" customFormat="false" ht="37.5" hidden="false" customHeight="true" outlineLevel="0" collapsed="false">
      <c r="A21" s="148" t="s">
        <v>394</v>
      </c>
      <c r="B21" s="148"/>
      <c r="C21" s="48" t="s">
        <v>406</v>
      </c>
      <c r="D21" s="68" t="s">
        <v>426</v>
      </c>
      <c r="E21" s="68"/>
      <c r="F21" s="68"/>
      <c r="G21" s="68"/>
      <c r="H21" s="150" t="s">
        <v>427</v>
      </c>
      <c r="I21" s="150"/>
      <c r="J21" s="150"/>
      <c r="K21" s="150"/>
      <c r="L21" s="128" t="s">
        <v>422</v>
      </c>
      <c r="M21" s="28" t="s">
        <v>428</v>
      </c>
      <c r="N21" s="28"/>
    </row>
    <row r="22" customFormat="false" ht="37.5" hidden="false" customHeight="true" outlineLevel="0" collapsed="false">
      <c r="A22" s="148" t="s">
        <v>255</v>
      </c>
      <c r="B22" s="148"/>
      <c r="C22" s="48" t="s">
        <v>406</v>
      </c>
      <c r="D22" s="68" t="s">
        <v>429</v>
      </c>
      <c r="E22" s="68"/>
      <c r="F22" s="68"/>
      <c r="G22" s="68"/>
      <c r="H22" s="150" t="s">
        <v>430</v>
      </c>
      <c r="I22" s="150"/>
      <c r="J22" s="150"/>
      <c r="K22" s="150"/>
      <c r="L22" s="128" t="s">
        <v>422</v>
      </c>
      <c r="M22" s="28" t="s">
        <v>431</v>
      </c>
      <c r="N22" s="28"/>
    </row>
    <row r="23" customFormat="false" ht="37.5" hidden="false" customHeight="true" outlineLevel="0" collapsed="false">
      <c r="A23" s="148" t="s">
        <v>400</v>
      </c>
      <c r="B23" s="148"/>
      <c r="C23" s="48" t="s">
        <v>406</v>
      </c>
      <c r="D23" s="68" t="s">
        <v>432</v>
      </c>
      <c r="E23" s="68"/>
      <c r="F23" s="68"/>
      <c r="G23" s="68"/>
      <c r="H23" s="150" t="s">
        <v>433</v>
      </c>
      <c r="I23" s="150"/>
      <c r="J23" s="150"/>
      <c r="K23" s="150"/>
      <c r="L23" s="128" t="s">
        <v>422</v>
      </c>
      <c r="M23" s="28" t="s">
        <v>434</v>
      </c>
      <c r="N23" s="28"/>
    </row>
    <row r="24" customFormat="false" ht="37.5" hidden="false" customHeight="true" outlineLevel="0" collapsed="false">
      <c r="A24" s="148" t="s">
        <v>435</v>
      </c>
      <c r="B24" s="148"/>
      <c r="C24" s="48" t="s">
        <v>406</v>
      </c>
      <c r="D24" s="68" t="s">
        <v>436</v>
      </c>
      <c r="E24" s="68"/>
      <c r="F24" s="68"/>
      <c r="G24" s="68"/>
      <c r="H24" s="150" t="s">
        <v>437</v>
      </c>
      <c r="I24" s="150"/>
      <c r="J24" s="150"/>
      <c r="K24" s="150"/>
      <c r="L24" s="128" t="s">
        <v>425</v>
      </c>
      <c r="M24" s="28" t="s">
        <v>343</v>
      </c>
      <c r="N24" s="28"/>
    </row>
    <row r="25" customFormat="false" ht="37.5" hidden="false" customHeight="true" outlineLevel="0" collapsed="false">
      <c r="A25" s="148" t="s">
        <v>248</v>
      </c>
      <c r="B25" s="148"/>
      <c r="C25" s="51" t="s">
        <v>404</v>
      </c>
      <c r="D25" s="68" t="s">
        <v>438</v>
      </c>
      <c r="E25" s="68"/>
      <c r="F25" s="68"/>
      <c r="G25" s="68"/>
      <c r="H25" s="150" t="s">
        <v>439</v>
      </c>
      <c r="I25" s="150"/>
      <c r="J25" s="150"/>
      <c r="K25" s="150"/>
      <c r="L25" s="128" t="s">
        <v>440</v>
      </c>
      <c r="M25" s="28" t="s">
        <v>441</v>
      </c>
      <c r="N25" s="28"/>
    </row>
    <row r="27" customFormat="false" ht="25.5" hidden="false" customHeight="true" outlineLevel="0" collapsed="false">
      <c r="A27" s="151" t="s">
        <v>442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</row>
  </sheetData>
  <mergeCells count="43">
    <mergeCell ref="D2:N2"/>
    <mergeCell ref="D3:N3"/>
    <mergeCell ref="A5:H5"/>
    <mergeCell ref="A7:A11"/>
    <mergeCell ref="A13:H13"/>
    <mergeCell ref="A16:N16"/>
    <mergeCell ref="A17:B17"/>
    <mergeCell ref="D17:G17"/>
    <mergeCell ref="H17:K17"/>
    <mergeCell ref="M17:N17"/>
    <mergeCell ref="A18:B18"/>
    <mergeCell ref="D18:G18"/>
    <mergeCell ref="H18:K18"/>
    <mergeCell ref="M18:N18"/>
    <mergeCell ref="A19:B19"/>
    <mergeCell ref="D19:G19"/>
    <mergeCell ref="H19:K19"/>
    <mergeCell ref="M19:N19"/>
    <mergeCell ref="A20:B20"/>
    <mergeCell ref="D20:G20"/>
    <mergeCell ref="H20:K20"/>
    <mergeCell ref="M20:N20"/>
    <mergeCell ref="A21:B21"/>
    <mergeCell ref="D21:G21"/>
    <mergeCell ref="H21:K21"/>
    <mergeCell ref="M21:N21"/>
    <mergeCell ref="A22:B22"/>
    <mergeCell ref="D22:G22"/>
    <mergeCell ref="H22:K22"/>
    <mergeCell ref="M22:N22"/>
    <mergeCell ref="A23:B23"/>
    <mergeCell ref="D23:G23"/>
    <mergeCell ref="H23:K23"/>
    <mergeCell ref="M23:N23"/>
    <mergeCell ref="A24:B24"/>
    <mergeCell ref="D24:G24"/>
    <mergeCell ref="H24:K24"/>
    <mergeCell ref="M24:N24"/>
    <mergeCell ref="A25:B25"/>
    <mergeCell ref="D25:G25"/>
    <mergeCell ref="H25:K25"/>
    <mergeCell ref="M25:N25"/>
    <mergeCell ref="A27:N27"/>
  </mergeCells>
  <printOptions headings="false" gridLines="false" gridLinesSet="true" horizontalCentered="false" verticalCentered="false"/>
  <pageMargins left="0.3" right="0.3" top="1" bottom="1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34"/>
    <col collapsed="false" customWidth="true" hidden="false" outlineLevel="0" max="5" min="5" style="0" width="22"/>
    <col collapsed="false" customWidth="true" hidden="false" outlineLevel="0" max="6" min="6" style="0" width="38"/>
    <col collapsed="false" customWidth="true" hidden="false" outlineLevel="0" max="7" min="7" style="0" width="22"/>
  </cols>
  <sheetData>
    <row r="1" customFormat="false" ht="18" hidden="false" customHeight="true" outlineLevel="0" collapsed="false"/>
    <row r="2" customFormat="false" ht="21.75" hidden="false" customHeight="true" outlineLevel="0" collapsed="false">
      <c r="D2" s="54" t="s">
        <v>443</v>
      </c>
      <c r="E2" s="54"/>
      <c r="F2" s="54"/>
      <c r="G2" s="54"/>
      <c r="H2" s="54"/>
    </row>
    <row r="3" customFormat="false" ht="15.75" hidden="false" customHeight="true" outlineLevel="0" collapsed="false">
      <c r="D3" s="55" t="s">
        <v>444</v>
      </c>
      <c r="E3" s="55"/>
      <c r="F3" s="55"/>
      <c r="G3" s="55"/>
      <c r="H3" s="55"/>
    </row>
    <row r="5" customFormat="false" ht="37.5" hidden="false" customHeight="true" outlineLevel="0" collapsed="false">
      <c r="A5" s="22" t="s">
        <v>239</v>
      </c>
      <c r="B5" s="22" t="s">
        <v>445</v>
      </c>
      <c r="C5" s="22" t="s">
        <v>446</v>
      </c>
      <c r="D5" s="22" t="s">
        <v>447</v>
      </c>
      <c r="E5" s="22" t="s">
        <v>448</v>
      </c>
      <c r="F5" s="22" t="s">
        <v>449</v>
      </c>
      <c r="G5" s="22" t="s">
        <v>450</v>
      </c>
    </row>
    <row r="6" customFormat="false" ht="99.75" hidden="false" customHeight="true" outlineLevel="0" collapsed="false">
      <c r="A6" s="152" t="s">
        <v>280</v>
      </c>
      <c r="B6" s="68" t="s">
        <v>451</v>
      </c>
      <c r="C6" s="97" t="s">
        <v>452</v>
      </c>
      <c r="D6" s="153" t="s">
        <v>453</v>
      </c>
      <c r="E6" s="95" t="s">
        <v>454</v>
      </c>
      <c r="F6" s="153" t="s">
        <v>455</v>
      </c>
      <c r="G6" s="154" t="s">
        <v>456</v>
      </c>
    </row>
    <row r="7" customFormat="false" ht="99.75" hidden="false" customHeight="true" outlineLevel="0" collapsed="false">
      <c r="A7" s="155" t="s">
        <v>261</v>
      </c>
      <c r="B7" s="68" t="s">
        <v>457</v>
      </c>
      <c r="C7" s="97" t="s">
        <v>458</v>
      </c>
      <c r="D7" s="153" t="s">
        <v>459</v>
      </c>
      <c r="E7" s="95" t="s">
        <v>460</v>
      </c>
      <c r="F7" s="153" t="s">
        <v>461</v>
      </c>
      <c r="G7" s="154" t="s">
        <v>462</v>
      </c>
    </row>
    <row r="8" customFormat="false" ht="99.75" hidden="false" customHeight="true" outlineLevel="0" collapsed="false">
      <c r="A8" s="156" t="s">
        <v>255</v>
      </c>
      <c r="B8" s="68" t="s">
        <v>463</v>
      </c>
      <c r="C8" s="97" t="s">
        <v>464</v>
      </c>
      <c r="D8" s="153" t="s">
        <v>465</v>
      </c>
      <c r="E8" s="95" t="s">
        <v>466</v>
      </c>
      <c r="F8" s="153" t="s">
        <v>467</v>
      </c>
      <c r="G8" s="154" t="s">
        <v>468</v>
      </c>
    </row>
    <row r="9" customFormat="false" ht="99.75" hidden="false" customHeight="true" outlineLevel="0" collapsed="false">
      <c r="A9" s="157" t="s">
        <v>268</v>
      </c>
      <c r="B9" s="68" t="s">
        <v>469</v>
      </c>
      <c r="C9" s="97" t="s">
        <v>470</v>
      </c>
      <c r="D9" s="153" t="s">
        <v>471</v>
      </c>
      <c r="E9" s="95" t="s">
        <v>472</v>
      </c>
      <c r="F9" s="153" t="s">
        <v>473</v>
      </c>
      <c r="G9" s="154" t="s">
        <v>474</v>
      </c>
    </row>
    <row r="10" customFormat="false" ht="99.75" hidden="false" customHeight="true" outlineLevel="0" collapsed="false">
      <c r="A10" s="155" t="s">
        <v>275</v>
      </c>
      <c r="B10" s="68" t="s">
        <v>475</v>
      </c>
      <c r="C10" s="97" t="s">
        <v>476</v>
      </c>
      <c r="D10" s="153" t="s">
        <v>477</v>
      </c>
      <c r="E10" s="95" t="s">
        <v>478</v>
      </c>
      <c r="F10" s="153" t="s">
        <v>479</v>
      </c>
      <c r="G10" s="154" t="s">
        <v>480</v>
      </c>
    </row>
    <row r="11" customFormat="false" ht="99.75" hidden="false" customHeight="true" outlineLevel="0" collapsed="false">
      <c r="A11" s="152" t="s">
        <v>400</v>
      </c>
      <c r="B11" s="68" t="s">
        <v>481</v>
      </c>
      <c r="C11" s="97" t="s">
        <v>482</v>
      </c>
      <c r="D11" s="153" t="s">
        <v>483</v>
      </c>
      <c r="E11" s="95" t="s">
        <v>484</v>
      </c>
      <c r="F11" s="153" t="s">
        <v>485</v>
      </c>
      <c r="G11" s="154" t="s">
        <v>486</v>
      </c>
    </row>
    <row r="12" customFormat="false" ht="99.75" hidden="false" customHeight="true" outlineLevel="0" collapsed="false">
      <c r="A12" s="155" t="s">
        <v>435</v>
      </c>
      <c r="B12" s="68" t="s">
        <v>487</v>
      </c>
      <c r="C12" s="97" t="s">
        <v>488</v>
      </c>
      <c r="D12" s="153" t="s">
        <v>489</v>
      </c>
      <c r="E12" s="95" t="s">
        <v>490</v>
      </c>
      <c r="F12" s="153" t="s">
        <v>491</v>
      </c>
      <c r="G12" s="154" t="s">
        <v>492</v>
      </c>
    </row>
    <row r="13" customFormat="false" ht="99.75" hidden="false" customHeight="true" outlineLevel="0" collapsed="false">
      <c r="A13" s="152" t="s">
        <v>248</v>
      </c>
      <c r="B13" s="68" t="s">
        <v>493</v>
      </c>
      <c r="C13" s="97" t="s">
        <v>494</v>
      </c>
      <c r="D13" s="153" t="s">
        <v>495</v>
      </c>
      <c r="E13" s="95" t="s">
        <v>496</v>
      </c>
      <c r="F13" s="153" t="s">
        <v>497</v>
      </c>
      <c r="G13" s="154" t="s">
        <v>498</v>
      </c>
    </row>
    <row r="15" customFormat="false" ht="25.5" hidden="false" customHeight="true" outlineLevel="0" collapsed="false">
      <c r="A15" s="151" t="s">
        <v>499</v>
      </c>
      <c r="B15" s="151"/>
      <c r="C15" s="151"/>
      <c r="D15" s="151"/>
      <c r="E15" s="151"/>
      <c r="F15" s="151"/>
      <c r="G15" s="151"/>
    </row>
  </sheetData>
  <mergeCells count="3">
    <mergeCell ref="D2:H2"/>
    <mergeCell ref="D3:H3"/>
    <mergeCell ref="A15:G15"/>
  </mergeCells>
  <printOptions headings="false" gridLines="false" gridLinesSet="true" horizontalCentered="false" verticalCentered="false"/>
  <pageMargins left="0.3" right="0.3" top="1" bottom="1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2"/>
    <col collapsed="false" customWidth="true" hidden="false" outlineLevel="0" max="4" min="3" style="0" width="14"/>
    <col collapsed="false" customWidth="true" hidden="false" outlineLevel="0" max="7" min="5" style="0" width="12"/>
  </cols>
  <sheetData>
    <row r="1" customFormat="false" ht="18" hidden="false" customHeight="true" outlineLevel="0" collapsed="false"/>
    <row r="2" customFormat="false" ht="24" hidden="false" customHeight="true" outlineLevel="0" collapsed="false">
      <c r="D2" s="54" t="s">
        <v>500</v>
      </c>
      <c r="E2" s="54"/>
      <c r="F2" s="54"/>
      <c r="G2" s="54"/>
    </row>
    <row r="3" customFormat="false" ht="15.75" hidden="false" customHeight="true" outlineLevel="0" collapsed="false">
      <c r="D3" s="55" t="s">
        <v>501</v>
      </c>
      <c r="E3" s="55"/>
      <c r="F3" s="55"/>
      <c r="G3" s="55"/>
    </row>
    <row r="6" customFormat="false" ht="31.5" hidden="false" customHeight="true" outlineLevel="0" collapsed="false">
      <c r="A6" s="158" t="s">
        <v>502</v>
      </c>
      <c r="B6" s="158" t="s">
        <v>34</v>
      </c>
      <c r="C6" s="158" t="s">
        <v>503</v>
      </c>
      <c r="D6" s="158" t="s">
        <v>504</v>
      </c>
      <c r="E6" s="158" t="s">
        <v>505</v>
      </c>
      <c r="F6" s="158" t="s">
        <v>506</v>
      </c>
      <c r="G6" s="158" t="s">
        <v>507</v>
      </c>
    </row>
    <row r="7" customFormat="false" ht="19.5" hidden="false" customHeight="true" outlineLevel="0" collapsed="false">
      <c r="A7" s="148" t="s">
        <v>24</v>
      </c>
      <c r="B7" s="102" t="s">
        <v>508</v>
      </c>
      <c r="C7" s="159" t="n">
        <v>3</v>
      </c>
      <c r="D7" s="159" t="n">
        <v>8</v>
      </c>
      <c r="E7" s="160" t="s">
        <v>509</v>
      </c>
      <c r="F7" s="161" t="s">
        <v>510</v>
      </c>
      <c r="G7" s="162" t="s">
        <v>398</v>
      </c>
    </row>
    <row r="8" customFormat="false" ht="19.5" hidden="false" customHeight="true" outlineLevel="0" collapsed="false">
      <c r="A8" s="148" t="s">
        <v>25</v>
      </c>
      <c r="B8" s="102" t="s">
        <v>117</v>
      </c>
      <c r="C8" s="159" t="n">
        <v>5</v>
      </c>
      <c r="D8" s="159" t="n">
        <v>8</v>
      </c>
      <c r="E8" s="160" t="s">
        <v>511</v>
      </c>
      <c r="F8" s="161" t="s">
        <v>510</v>
      </c>
      <c r="G8" s="162" t="s">
        <v>398</v>
      </c>
    </row>
    <row r="9" customFormat="false" ht="19.5" hidden="false" customHeight="true" outlineLevel="0" collapsed="false">
      <c r="A9" s="148" t="s">
        <v>25</v>
      </c>
      <c r="B9" s="102" t="s">
        <v>121</v>
      </c>
      <c r="C9" s="163" t="n">
        <v>0</v>
      </c>
      <c r="D9" s="163" t="n">
        <v>0</v>
      </c>
      <c r="E9" s="164" t="s">
        <v>512</v>
      </c>
      <c r="F9" s="165" t="s">
        <v>123</v>
      </c>
      <c r="G9" s="163" t="s">
        <v>408</v>
      </c>
    </row>
    <row r="10" customFormat="false" ht="19.5" hidden="false" customHeight="true" outlineLevel="0" collapsed="false">
      <c r="A10" s="148" t="s">
        <v>25</v>
      </c>
      <c r="B10" s="102" t="s">
        <v>513</v>
      </c>
      <c r="C10" s="163" t="n">
        <v>0</v>
      </c>
      <c r="D10" s="163" t="n">
        <v>0</v>
      </c>
      <c r="E10" s="164" t="s">
        <v>512</v>
      </c>
      <c r="F10" s="165" t="s">
        <v>123</v>
      </c>
      <c r="G10" s="163" t="s">
        <v>408</v>
      </c>
    </row>
    <row r="11" customFormat="false" ht="19.5" hidden="false" customHeight="true" outlineLevel="0" collapsed="false">
      <c r="A11" s="148" t="s">
        <v>26</v>
      </c>
      <c r="B11" s="102" t="s">
        <v>128</v>
      </c>
      <c r="C11" s="159" t="n">
        <v>2</v>
      </c>
      <c r="D11" s="159" t="n">
        <v>5</v>
      </c>
      <c r="E11" s="166" t="s">
        <v>514</v>
      </c>
      <c r="F11" s="161" t="s">
        <v>510</v>
      </c>
      <c r="G11" s="167" t="s">
        <v>515</v>
      </c>
    </row>
    <row r="12" customFormat="false" ht="19.5" hidden="false" customHeight="true" outlineLevel="0" collapsed="false">
      <c r="A12" s="148" t="s">
        <v>26</v>
      </c>
      <c r="B12" s="102" t="s">
        <v>516</v>
      </c>
      <c r="C12" s="159" t="n">
        <v>3</v>
      </c>
      <c r="D12" s="159" t="n">
        <v>5</v>
      </c>
      <c r="E12" s="160" t="s">
        <v>509</v>
      </c>
      <c r="F12" s="161" t="s">
        <v>510</v>
      </c>
      <c r="G12" s="167" t="s">
        <v>515</v>
      </c>
    </row>
    <row r="13" customFormat="false" ht="19.5" hidden="false" customHeight="true" outlineLevel="0" collapsed="false">
      <c r="A13" s="148" t="s">
        <v>26</v>
      </c>
      <c r="B13" s="102" t="s">
        <v>517</v>
      </c>
      <c r="C13" s="159" t="n">
        <v>4</v>
      </c>
      <c r="D13" s="159" t="n">
        <v>8</v>
      </c>
      <c r="E13" s="160" t="s">
        <v>518</v>
      </c>
      <c r="F13" s="161" t="s">
        <v>510</v>
      </c>
      <c r="G13" s="162" t="s">
        <v>398</v>
      </c>
    </row>
    <row r="14" customFormat="false" ht="19.5" hidden="false" customHeight="true" outlineLevel="0" collapsed="false">
      <c r="A14" s="148" t="s">
        <v>27</v>
      </c>
      <c r="B14" s="102" t="s">
        <v>519</v>
      </c>
      <c r="C14" s="159" t="n">
        <v>3</v>
      </c>
      <c r="D14" s="159" t="n">
        <v>6</v>
      </c>
      <c r="E14" s="160" t="s">
        <v>509</v>
      </c>
      <c r="F14" s="161" t="s">
        <v>510</v>
      </c>
      <c r="G14" s="162" t="s">
        <v>398</v>
      </c>
    </row>
    <row r="15" customFormat="false" ht="19.5" hidden="false" customHeight="true" outlineLevel="0" collapsed="false">
      <c r="A15" s="148" t="s">
        <v>27</v>
      </c>
      <c r="B15" s="102" t="s">
        <v>520</v>
      </c>
      <c r="C15" s="163" t="n">
        <v>0</v>
      </c>
      <c r="D15" s="163" t="n">
        <v>0</v>
      </c>
      <c r="E15" s="164" t="s">
        <v>512</v>
      </c>
      <c r="F15" s="165" t="s">
        <v>123</v>
      </c>
      <c r="G15" s="163" t="s">
        <v>408</v>
      </c>
    </row>
    <row r="17" customFormat="false" ht="21.75" hidden="false" customHeight="true" outlineLevel="0" collapsed="false">
      <c r="A17" s="83" t="s">
        <v>521</v>
      </c>
      <c r="B17" s="83"/>
      <c r="C17" s="83"/>
      <c r="D17" s="83"/>
      <c r="E17" s="83"/>
      <c r="F17" s="83"/>
      <c r="G17" s="83"/>
    </row>
    <row r="18" customFormat="false" ht="19.5" hidden="false" customHeight="true" outlineLevel="0" collapsed="false">
      <c r="A18" s="5" t="s">
        <v>522</v>
      </c>
      <c r="B18" s="5"/>
      <c r="C18" s="5"/>
      <c r="D18" s="5"/>
      <c r="E18" s="5"/>
      <c r="F18" s="5"/>
      <c r="G18" s="5"/>
    </row>
    <row r="19" customFormat="false" ht="19.5" hidden="false" customHeight="true" outlineLevel="0" collapsed="false">
      <c r="A19" s="5" t="s">
        <v>523</v>
      </c>
      <c r="B19" s="5"/>
      <c r="C19" s="5"/>
      <c r="D19" s="5"/>
      <c r="E19" s="5"/>
      <c r="F19" s="5"/>
      <c r="G19" s="5"/>
    </row>
    <row r="20" customFormat="false" ht="19.5" hidden="false" customHeight="true" outlineLevel="0" collapsed="false">
      <c r="A20" s="5" t="s">
        <v>524</v>
      </c>
      <c r="B20" s="5"/>
      <c r="C20" s="5"/>
      <c r="D20" s="5"/>
      <c r="E20" s="5"/>
      <c r="F20" s="5"/>
      <c r="G20" s="5"/>
    </row>
    <row r="21" customFormat="false" ht="19.5" hidden="false" customHeight="true" outlineLevel="0" collapsed="false">
      <c r="A21" s="5" t="s">
        <v>525</v>
      </c>
      <c r="B21" s="5"/>
      <c r="C21" s="5"/>
      <c r="D21" s="5"/>
      <c r="E21" s="5"/>
      <c r="F21" s="5"/>
      <c r="G21" s="5"/>
    </row>
  </sheetData>
  <mergeCells count="7">
    <mergeCell ref="D2:G2"/>
    <mergeCell ref="D3:G3"/>
    <mergeCell ref="A17:G17"/>
    <mergeCell ref="A18:G18"/>
    <mergeCell ref="A19:G19"/>
    <mergeCell ref="A20:G20"/>
    <mergeCell ref="A21:G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2026-05-16T19:54:03Z</dcterms:created>
  <dc:creator>openpyxl</dc:creator>
  <dc:description/>
  <dc:language>en-US</dc:language>
  <cp:lastModifiedBy/>
  <dcterms:modified xsi:type="dcterms:W3CDTF">2026-05-16T19:54:03Z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